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N:\個別（業務）\庶務課\統計関係\08_数字で見るかみのやま\数字で見るかみのやま\R7新掲載方法Excel(作業中)\"/>
    </mc:Choice>
  </mc:AlternateContent>
  <xr:revisionPtr revIDLastSave="0" documentId="13_ncr:1_{744B7625-E67D-4D0D-AE75-5349F2FF3F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目次" sheetId="1" r:id="rId1"/>
    <sheet name="3-1" sheetId="31" r:id="rId2"/>
    <sheet name="3-2" sheetId="32" r:id="rId3"/>
    <sheet name="3-3" sheetId="33" r:id="rId4"/>
    <sheet name="3-4" sheetId="34" r:id="rId5"/>
    <sheet name="3-5" sheetId="35" r:id="rId6"/>
    <sheet name="3-6" sheetId="36" r:id="rId7"/>
  </sheets>
  <externalReferences>
    <externalReference r:id="rId8"/>
  </externalReferences>
  <definedNames>
    <definedName name="_xlnm.Print_Area" localSheetId="1">'3-1'!$A$1:$J$14</definedName>
    <definedName name="_xlnm.Print_Area" localSheetId="2">'3-2'!$A$1:$K$33</definedName>
    <definedName name="_xlnm.Print_Area" localSheetId="3">'3-3'!$A$1:$G$33</definedName>
    <definedName name="_xlnm.Print_Area" localSheetId="4">'3-4'!$A$1:$O$16</definedName>
    <definedName name="_xlnm.Print_Area" localSheetId="5">'3-5'!$A$1:$X$21</definedName>
    <definedName name="_xlnm.Print_Area" localSheetId="6">'3-6'!$A$1:$V$33</definedName>
    <definedName name="シート名">[1]★!$B$8:$B$165</definedName>
    <definedName name="タイトル">[1]★!$D$8:$D$165</definedName>
    <definedName name="資料番号">[1]★!$C$8:$C$165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7" i="35" l="1"/>
  <c r="V17" i="35"/>
  <c r="U17" i="35"/>
  <c r="T17" i="35"/>
  <c r="T5" i="35" s="1"/>
  <c r="R5" i="35" s="1"/>
  <c r="S17" i="35"/>
  <c r="R17" i="35"/>
  <c r="Q17" i="35"/>
  <c r="Q5" i="35" s="1"/>
  <c r="P17" i="35"/>
  <c r="P5" i="35" s="1"/>
  <c r="O5" i="35" s="1"/>
  <c r="O17" i="35"/>
  <c r="N17" i="35"/>
  <c r="N5" i="35" s="1"/>
  <c r="M17" i="35"/>
  <c r="M5" i="35" s="1"/>
  <c r="L5" i="35" s="1"/>
  <c r="L17" i="35"/>
  <c r="K17" i="35"/>
  <c r="J17" i="35"/>
  <c r="I17" i="35"/>
  <c r="H17" i="35"/>
  <c r="H5" i="35" s="1"/>
  <c r="F5" i="35" s="1"/>
  <c r="G17" i="35"/>
  <c r="F17" i="35"/>
  <c r="E17" i="35"/>
  <c r="E5" i="35" s="1"/>
  <c r="D17" i="35"/>
  <c r="D5" i="35" s="1"/>
  <c r="C5" i="35" s="1"/>
  <c r="C17" i="35"/>
  <c r="W5" i="35"/>
  <c r="V5" i="35"/>
  <c r="U5" i="35"/>
  <c r="S5" i="35"/>
  <c r="K5" i="35"/>
  <c r="J5" i="35"/>
  <c r="I5" i="35"/>
  <c r="G5" i="35"/>
  <c r="M10" i="34"/>
  <c r="L10" i="34"/>
  <c r="I10" i="34"/>
  <c r="H10" i="34"/>
  <c r="E10" i="34"/>
  <c r="D10" i="34"/>
  <c r="K6" i="34"/>
  <c r="G6" i="34"/>
  <c r="F5" i="34"/>
  <c r="E5" i="34"/>
  <c r="D5" i="34"/>
  <c r="E29" i="32"/>
  <c r="E28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E6" i="32"/>
  <c r="E5" i="32"/>
</calcChain>
</file>

<file path=xl/sharedStrings.xml><?xml version="1.0" encoding="utf-8"?>
<sst xmlns="http://schemas.openxmlformats.org/spreadsheetml/2006/main" count="384" uniqueCount="117">
  <si>
    <t>サービス業（他に分類されないもの）</t>
    <rPh sb="4" eb="5">
      <t>ギョウ</t>
    </rPh>
    <rPh sb="6" eb="7">
      <t>タ</t>
    </rPh>
    <rPh sb="8" eb="10">
      <t>ブンルイ</t>
    </rPh>
    <phoneticPr fontId="3"/>
  </si>
  <si>
    <t>　労働力人口</t>
    <rPh sb="1" eb="3">
      <t>ロウドウ</t>
    </rPh>
    <rPh sb="3" eb="4">
      <t>チカラ</t>
    </rPh>
    <rPh sb="4" eb="6">
      <t>ジンコウ</t>
    </rPh>
    <phoneticPr fontId="4"/>
  </si>
  <si>
    <t>複合サービス事業</t>
    <rPh sb="0" eb="2">
      <t>フクゴウ</t>
    </rPh>
    <rPh sb="6" eb="8">
      <t>ジギョウ</t>
    </rPh>
    <phoneticPr fontId="3"/>
  </si>
  <si>
    <t>3-5</t>
  </si>
  <si>
    <t>内　　容</t>
    <rPh sb="0" eb="1">
      <t>ウチ</t>
    </rPh>
    <rPh sb="3" eb="4">
      <t>カタチ</t>
    </rPh>
    <phoneticPr fontId="20"/>
  </si>
  <si>
    <t>非労働力人口</t>
    <rPh sb="0" eb="1">
      <t>ヒ</t>
    </rPh>
    <rPh sb="1" eb="4">
      <t>ロウドウリョク</t>
    </rPh>
    <rPh sb="4" eb="6">
      <t>ジンコウ</t>
    </rPh>
    <phoneticPr fontId="3"/>
  </si>
  <si>
    <t>目次へ戻る</t>
    <rPh sb="0" eb="2">
      <t>モクジ</t>
    </rPh>
    <rPh sb="3" eb="4">
      <t>モド</t>
    </rPh>
    <phoneticPr fontId="3"/>
  </si>
  <si>
    <t>労働力人口</t>
    <rPh sb="0" eb="3">
      <t>ロウドウリョク</t>
    </rPh>
    <rPh sb="3" eb="5">
      <t>ジンコウ</t>
    </rPh>
    <phoneticPr fontId="3"/>
  </si>
  <si>
    <t>平成２２年</t>
    <rPh sb="0" eb="2">
      <t>ヘイセイ</t>
    </rPh>
    <rPh sb="4" eb="5">
      <t>ネン</t>
    </rPh>
    <phoneticPr fontId="3"/>
  </si>
  <si>
    <t>平成２７年</t>
    <rPh sb="0" eb="2">
      <t>ヘイセイ</t>
    </rPh>
    <rPh sb="4" eb="5">
      <t>ネン</t>
    </rPh>
    <phoneticPr fontId="3"/>
  </si>
  <si>
    <t>３　就業状態</t>
    <rPh sb="2" eb="6">
      <t>シュウギョウジョウタイ</t>
    </rPh>
    <phoneticPr fontId="3"/>
  </si>
  <si>
    <t xml:space="preserve">         資料：国勢調査</t>
    <rPh sb="9" eb="11">
      <t>シリョウ</t>
    </rPh>
    <rPh sb="12" eb="14">
      <t>コクセイ</t>
    </rPh>
    <rPh sb="14" eb="16">
      <t>チョウサ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</si>
  <si>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</si>
  <si>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</si>
  <si>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 xml:space="preserve">- </t>
  </si>
  <si>
    <t>総数</t>
    <rPh sb="0" eb="2">
      <t>ソウスウ</t>
    </rPh>
    <phoneticPr fontId="3"/>
  </si>
  <si>
    <t>満１５歳以上人口</t>
    <rPh sb="0" eb="1">
      <t>マン</t>
    </rPh>
    <rPh sb="3" eb="4">
      <t>サイ</t>
    </rPh>
    <rPh sb="4" eb="6">
      <t>イジョウ</t>
    </rPh>
    <rPh sb="6" eb="7">
      <t>ジンコウ</t>
    </rPh>
    <rPh sb="7" eb="8">
      <t>コウ</t>
    </rPh>
    <phoneticPr fontId="3"/>
  </si>
  <si>
    <t>（注）１　令和２年１０月１日現在の上位６項目。</t>
    <rPh sb="1" eb="2">
      <t>チュウイ</t>
    </rPh>
    <rPh sb="5" eb="7">
      <t>レイワ</t>
    </rPh>
    <rPh sb="8" eb="9">
      <t>トシ</t>
    </rPh>
    <rPh sb="11" eb="12">
      <t>ガツ</t>
    </rPh>
    <rPh sb="13" eb="14">
      <t>ニチ</t>
    </rPh>
    <rPh sb="14" eb="16">
      <t>ゲンザイ</t>
    </rPh>
    <rPh sb="17" eb="19">
      <t>ジョウイ</t>
    </rPh>
    <rPh sb="20" eb="22">
      <t>コウモク</t>
    </rPh>
    <phoneticPr fontId="3"/>
  </si>
  <si>
    <t>資料：国勢調査</t>
    <rPh sb="0" eb="2">
      <t>シリョウ</t>
    </rPh>
    <rPh sb="3" eb="5">
      <t>コクセイ</t>
    </rPh>
    <rPh sb="5" eb="7">
      <t>チョウサ</t>
    </rPh>
    <phoneticPr fontId="3"/>
  </si>
  <si>
    <t>平成１７年</t>
    <rPh sb="0" eb="2">
      <t>ヘイセイ</t>
    </rPh>
    <rPh sb="4" eb="5">
      <t>ネン</t>
    </rPh>
    <phoneticPr fontId="3"/>
  </si>
  <si>
    <t>３５～３９</t>
  </si>
  <si>
    <t>平成１２年</t>
    <rPh sb="0" eb="2">
      <t>ヘイセイ</t>
    </rPh>
    <rPh sb="4" eb="5">
      <t>ネン</t>
    </rPh>
    <phoneticPr fontId="3"/>
  </si>
  <si>
    <t>区　　分</t>
    <rPh sb="0" eb="1">
      <t>ク</t>
    </rPh>
    <rPh sb="3" eb="4">
      <t>ブン</t>
    </rPh>
    <phoneticPr fontId="3"/>
  </si>
  <si>
    <t>平  成  27  年</t>
    <rPh sb="0" eb="4">
      <t>ヘイセイ</t>
    </rPh>
    <rPh sb="10" eb="11">
      <t>トシ</t>
    </rPh>
    <phoneticPr fontId="3"/>
  </si>
  <si>
    <t>４０～４４</t>
  </si>
  <si>
    <t>総人口</t>
    <rPh sb="0" eb="1">
      <t>ソウ</t>
    </rPh>
    <rPh sb="1" eb="2">
      <t>ヒト</t>
    </rPh>
    <rPh sb="2" eb="3">
      <t>クチ</t>
    </rPh>
    <phoneticPr fontId="3"/>
  </si>
  <si>
    <t xml:space="preserve">      ２　総数には分類不能を含む。</t>
    <rPh sb="8" eb="10">
      <t>ソウスウ</t>
    </rPh>
    <rPh sb="12" eb="14">
      <t>ブンルイ</t>
    </rPh>
    <rPh sb="14" eb="16">
      <t>フノウ</t>
    </rPh>
    <rPh sb="17" eb="18">
      <t>フク</t>
    </rPh>
    <phoneticPr fontId="3"/>
  </si>
  <si>
    <t>３０～３４</t>
  </si>
  <si>
    <t>５０～５４</t>
  </si>
  <si>
    <t>　年齢・主要産業別就業者数</t>
    <rPh sb="1" eb="3">
      <t>ネンレイ</t>
    </rPh>
    <rPh sb="4" eb="6">
      <t>シュヨウ</t>
    </rPh>
    <rPh sb="6" eb="8">
      <t>サンギョウ</t>
    </rPh>
    <rPh sb="8" eb="9">
      <t>ベツ</t>
    </rPh>
    <rPh sb="9" eb="12">
      <t>シュウギョウシャ</t>
    </rPh>
    <rPh sb="12" eb="13">
      <t>スウ</t>
    </rPh>
    <phoneticPr fontId="4"/>
  </si>
  <si>
    <t>医療、福祉</t>
    <rPh sb="0" eb="2">
      <t>イリョウ</t>
    </rPh>
    <rPh sb="3" eb="5">
      <t>フクシ</t>
    </rPh>
    <phoneticPr fontId="3"/>
  </si>
  <si>
    <t>２５～２９</t>
  </si>
  <si>
    <t xml:space="preserve">      ２　総数には不詳を含む。</t>
    <rPh sb="8" eb="10">
      <t>ソウスウ</t>
    </rPh>
    <rPh sb="12" eb="14">
      <t>フショウ</t>
    </rPh>
    <rPh sb="15" eb="16">
      <t>フク</t>
    </rPh>
    <phoneticPr fontId="3"/>
  </si>
  <si>
    <t>２０～２４</t>
  </si>
  <si>
    <t xml:space="preserve">      ２　役員を含む。</t>
    <rPh sb="8" eb="10">
      <t>ヤクイン</t>
    </rPh>
    <rPh sb="11" eb="12">
      <t>フク</t>
    </rPh>
    <phoneticPr fontId="3"/>
  </si>
  <si>
    <t>６５～６９</t>
  </si>
  <si>
    <t>６０～６４</t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</si>
  <si>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</si>
  <si>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５５～５９</t>
  </si>
  <si>
    <t>（人）</t>
    <rPh sb="1" eb="2">
      <t>ニン</t>
    </rPh>
    <phoneticPr fontId="3"/>
  </si>
  <si>
    <t>計</t>
    <rPh sb="0" eb="1">
      <t>ケイ</t>
    </rPh>
    <phoneticPr fontId="3"/>
  </si>
  <si>
    <t>（注）１　各年１０月１日現在。</t>
    <rPh sb="1" eb="2">
      <t>チュウイ</t>
    </rPh>
    <rPh sb="5" eb="6">
      <t>カク</t>
    </rPh>
    <rPh sb="6" eb="7">
      <t>トシ</t>
    </rPh>
    <rPh sb="9" eb="10">
      <t>ガツ</t>
    </rPh>
    <rPh sb="11" eb="12">
      <t>ニチ</t>
    </rPh>
    <rPh sb="12" eb="14">
      <t>ゲンザイ</t>
    </rPh>
    <phoneticPr fontId="3"/>
  </si>
  <si>
    <t>3-3</t>
  </si>
  <si>
    <t>総数</t>
    <rPh sb="0" eb="1">
      <t>ソウ</t>
    </rPh>
    <rPh sb="1" eb="2">
      <t>スウ</t>
    </rPh>
    <phoneticPr fontId="3"/>
  </si>
  <si>
    <t>区　　　分</t>
    <rPh sb="0" eb="1">
      <t>ク</t>
    </rPh>
    <rPh sb="4" eb="5">
      <t>ブン</t>
    </rPh>
    <phoneticPr fontId="3"/>
  </si>
  <si>
    <t>　産業別就業者数</t>
    <rPh sb="1" eb="3">
      <t>サンギョウ</t>
    </rPh>
    <rPh sb="3" eb="4">
      <t>ベツ</t>
    </rPh>
    <rPh sb="4" eb="7">
      <t>シュウギョウシャ</t>
    </rPh>
    <rPh sb="7" eb="8">
      <t>スウ</t>
    </rPh>
    <phoneticPr fontId="4"/>
  </si>
  <si>
    <t>　従業上の地位別就業者数</t>
    <rPh sb="1" eb="4">
      <t>ジュウギョウジョウ</t>
    </rPh>
    <rPh sb="5" eb="7">
      <t>チイ</t>
    </rPh>
    <rPh sb="7" eb="8">
      <t>ベツ</t>
    </rPh>
    <rPh sb="8" eb="11">
      <t>シュウギョウシャ</t>
    </rPh>
    <rPh sb="11" eb="12">
      <t>スウ</t>
    </rPh>
    <phoneticPr fontId="4"/>
  </si>
  <si>
    <t>　産業別雇用者数</t>
    <rPh sb="1" eb="3">
      <t>サンギョウ</t>
    </rPh>
    <rPh sb="3" eb="4">
      <t>ベツ</t>
    </rPh>
    <rPh sb="4" eb="6">
      <t>コヨウ</t>
    </rPh>
    <rPh sb="6" eb="7">
      <t>シュウギョウシャ</t>
    </rPh>
    <rPh sb="7" eb="8">
      <t>スウ</t>
    </rPh>
    <phoneticPr fontId="4"/>
  </si>
  <si>
    <t>卸売業、小売業</t>
    <rPh sb="0" eb="2">
      <t>オロシウ</t>
    </rPh>
    <rPh sb="2" eb="3">
      <t>ギョウ</t>
    </rPh>
    <rPh sb="4" eb="6">
      <t>コウリ</t>
    </rPh>
    <rPh sb="6" eb="7">
      <t>ギョウ</t>
    </rPh>
    <phoneticPr fontId="3"/>
  </si>
  <si>
    <t>　産業別・従業上の地位別就業者数</t>
  </si>
  <si>
    <t>就業者</t>
    <rPh sb="0" eb="3">
      <t>シュウギョウシャ</t>
    </rPh>
    <phoneticPr fontId="3"/>
  </si>
  <si>
    <t>3-1</t>
  </si>
  <si>
    <t>１５～１９歳</t>
    <rPh sb="5" eb="6">
      <t>サイ</t>
    </rPh>
    <phoneticPr fontId="3"/>
  </si>
  <si>
    <t>3-2</t>
  </si>
  <si>
    <r>
      <t>　　　２　総人口、</t>
    </r>
    <r>
      <rPr>
        <sz val="9"/>
        <color theme="1"/>
        <rFont val="ＭＳ 明朝"/>
        <family val="1"/>
        <charset val="128"/>
      </rPr>
      <t>満１５歳以上人口は「不詳」を含む。</t>
    </r>
    <rPh sb="5" eb="8">
      <t>ソウジンコウ</t>
    </rPh>
    <rPh sb="9" eb="10">
      <t>マン</t>
    </rPh>
    <rPh sb="12" eb="15">
      <t>サイイジョウ</t>
    </rPh>
    <rPh sb="15" eb="17">
      <t>ジンコウ</t>
    </rPh>
    <rPh sb="19" eb="21">
      <t>フショウ</t>
    </rPh>
    <rPh sb="23" eb="24">
      <t>フク</t>
    </rPh>
    <phoneticPr fontId="3"/>
  </si>
  <si>
    <t>3-4</t>
  </si>
  <si>
    <t>3-6</t>
  </si>
  <si>
    <t>完全失業者</t>
    <rPh sb="0" eb="2">
      <t>カンゼン</t>
    </rPh>
    <rPh sb="2" eb="5">
      <t>シツギョウシャ</t>
    </rPh>
    <phoneticPr fontId="3"/>
  </si>
  <si>
    <t>令　和  2  年</t>
    <rPh sb="0" eb="1">
      <t>レイ</t>
    </rPh>
    <rPh sb="2" eb="3">
      <t>ワ</t>
    </rPh>
    <rPh sb="8" eb="9">
      <t>トシ</t>
    </rPh>
    <phoneticPr fontId="3"/>
  </si>
  <si>
    <t>労働力人口</t>
  </si>
  <si>
    <t>（注）１　令和２年１０月１日現在。</t>
    <rPh sb="1" eb="2">
      <t>チュウイ</t>
    </rPh>
    <rPh sb="5" eb="7">
      <t>レイワ</t>
    </rPh>
    <rPh sb="8" eb="9">
      <t>トシ</t>
    </rPh>
    <rPh sb="11" eb="12">
      <t>ガツ</t>
    </rPh>
    <rPh sb="13" eb="14">
      <t>ニチ</t>
    </rPh>
    <rPh sb="14" eb="16">
      <t>ゲンザイ</t>
    </rPh>
    <phoneticPr fontId="3"/>
  </si>
  <si>
    <t>農業、林業</t>
    <rPh sb="0" eb="2">
      <t>ノウギョウ</t>
    </rPh>
    <rPh sb="3" eb="5">
      <t>リンギョウ</t>
    </rPh>
    <phoneticPr fontId="3"/>
  </si>
  <si>
    <t>不動産業、物品賃貸業</t>
    <rPh sb="0" eb="4">
      <t>フドウサ</t>
    </rPh>
    <rPh sb="5" eb="7">
      <t>ブッピン</t>
    </rPh>
    <rPh sb="7" eb="10">
      <t>チンタイギョウ</t>
    </rPh>
    <phoneticPr fontId="3"/>
  </si>
  <si>
    <t>分類不能の産業</t>
    <rPh sb="0" eb="2">
      <t>ブンルイ</t>
    </rPh>
    <rPh sb="2" eb="4">
      <t>フノウ</t>
    </rPh>
    <rPh sb="5" eb="7">
      <t>サンギョウ</t>
    </rPh>
    <phoneticPr fontId="3"/>
  </si>
  <si>
    <t>運輸業、郵便業</t>
    <rPh sb="0" eb="3">
      <t>ウンユギョウ</t>
    </rPh>
    <rPh sb="4" eb="7">
      <t>ユウビ</t>
    </rPh>
    <phoneticPr fontId="3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</si>
  <si>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3"/>
  </si>
  <si>
    <t>教育、学習支援業</t>
    <rPh sb="0" eb="2">
      <t>キョウイク</t>
    </rPh>
    <rPh sb="3" eb="5">
      <t>ガクシュウ</t>
    </rPh>
    <rPh sb="5" eb="8">
      <t>シエン</t>
    </rPh>
    <phoneticPr fontId="3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</si>
  <si>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</si>
  <si>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金融業、保険業</t>
    <rPh sb="0" eb="3">
      <t>キンユウギョウ</t>
    </rPh>
    <rPh sb="4" eb="7">
      <t>ホケンギョウ</t>
    </rPh>
    <phoneticPr fontId="3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</si>
  <si>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</si>
  <si>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情報通信業</t>
    <rPh sb="0" eb="2">
      <t>ジョウホウ</t>
    </rPh>
    <rPh sb="2" eb="5">
      <t>ツウシ</t>
    </rPh>
    <phoneticPr fontId="3"/>
  </si>
  <si>
    <t>電気・ガス・熱供給・水道業</t>
    <rPh sb="0" eb="2">
      <t>デンキ</t>
    </rPh>
    <rPh sb="6" eb="9">
      <t>ネツキ</t>
    </rPh>
    <rPh sb="10" eb="13">
      <t>スイドウギョウ</t>
    </rPh>
    <phoneticPr fontId="3"/>
  </si>
  <si>
    <t xml:space="preserve">第３次産業 </t>
    <rPh sb="0" eb="1">
      <t>ダイ</t>
    </rPh>
    <rPh sb="2" eb="3">
      <t>ジ</t>
    </rPh>
    <rPh sb="3" eb="5">
      <t>サンギョウ</t>
    </rPh>
    <phoneticPr fontId="3"/>
  </si>
  <si>
    <t>製造業</t>
    <rPh sb="0" eb="1">
      <t>セイ</t>
    </rPh>
    <rPh sb="1" eb="2">
      <t>ヅクリ</t>
    </rPh>
    <rPh sb="2" eb="3">
      <t>ギョウ</t>
    </rPh>
    <phoneticPr fontId="3"/>
  </si>
  <si>
    <t>家族従業者</t>
    <rPh sb="0" eb="2">
      <t>カゾク</t>
    </rPh>
    <rPh sb="2" eb="5">
      <t>ジュウギョウシャ</t>
    </rPh>
    <phoneticPr fontId="3"/>
  </si>
  <si>
    <t>建設業</t>
    <rPh sb="0" eb="3">
      <t>ケンセツギョウ</t>
    </rPh>
    <phoneticPr fontId="3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</si>
  <si>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</t>
    </rPh>
    <phoneticPr fontId="3"/>
  </si>
  <si>
    <t xml:space="preserve">第２次産業 </t>
    <rPh sb="0" eb="1">
      <t>ダイ</t>
    </rPh>
    <rPh sb="2" eb="3">
      <t>ジ</t>
    </rPh>
    <rPh sb="3" eb="5">
      <t>サンギョウ</t>
    </rPh>
    <phoneticPr fontId="3"/>
  </si>
  <si>
    <t>漁業</t>
    <rPh sb="0" eb="2">
      <t>ギョギョウ</t>
    </rPh>
    <phoneticPr fontId="3"/>
  </si>
  <si>
    <t>うち農業</t>
    <rPh sb="2" eb="4">
      <t>ノウギョウ</t>
    </rPh>
    <phoneticPr fontId="3"/>
  </si>
  <si>
    <t>年    齢</t>
    <rPh sb="0" eb="6">
      <t>ネンレイ</t>
    </rPh>
    <phoneticPr fontId="3"/>
  </si>
  <si>
    <t xml:space="preserve">第１次産業 </t>
    <rPh sb="0" eb="1">
      <t>ダイ</t>
    </rPh>
    <rPh sb="2" eb="3">
      <t>ジ</t>
    </rPh>
    <rPh sb="3" eb="5">
      <t>サンギョウ</t>
    </rPh>
    <phoneticPr fontId="3"/>
  </si>
  <si>
    <t>総    数</t>
    <rPh sb="0" eb="6">
      <t>ソウスウ</t>
    </rPh>
    <phoneticPr fontId="3"/>
  </si>
  <si>
    <t>産業別就業者数</t>
  </si>
  <si>
    <t>産業別雇用者数</t>
  </si>
  <si>
    <r>
      <t xml:space="preserve">      ４　総数に分類不能を含む</t>
    </r>
    <r>
      <rPr>
        <sz val="9"/>
        <color theme="1"/>
        <rFont val="ＭＳ 明朝"/>
        <family val="1"/>
        <charset val="128"/>
      </rPr>
      <t>。</t>
    </r>
    <rPh sb="8" eb="10">
      <t>ソウスウ</t>
    </rPh>
    <rPh sb="11" eb="13">
      <t>ブンルイ</t>
    </rPh>
    <rPh sb="13" eb="15">
      <t>フノウ</t>
    </rPh>
    <rPh sb="16" eb="17">
      <t>フク</t>
    </rPh>
    <phoneticPr fontId="3"/>
  </si>
  <si>
    <t xml:space="preserve">      ２　雇用者には役員を含む。</t>
    <rPh sb="8" eb="11">
      <t>コヨウシャ</t>
    </rPh>
    <rPh sb="13" eb="15">
      <t>ヤクイン</t>
    </rPh>
    <rPh sb="16" eb="17">
      <t>フク</t>
    </rPh>
    <phoneticPr fontId="3"/>
  </si>
  <si>
    <t>令和  2年</t>
    <rPh sb="0" eb="2">
      <t>レイワ</t>
    </rPh>
    <rPh sb="5" eb="6">
      <t>トシ</t>
    </rPh>
    <phoneticPr fontId="3"/>
  </si>
  <si>
    <t>平成  ７年</t>
    <rPh sb="0" eb="2">
      <t>ヘイセイ</t>
    </rPh>
    <rPh sb="4" eb="6">
      <t>７ネン</t>
    </rPh>
    <phoneticPr fontId="3"/>
  </si>
  <si>
    <t>自営業主</t>
    <rPh sb="0" eb="3">
      <t>ジエイギョウ</t>
    </rPh>
    <rPh sb="3" eb="4">
      <t>ヌシ</t>
    </rPh>
    <phoneticPr fontId="3"/>
  </si>
  <si>
    <t>雇用者</t>
    <rPh sb="0" eb="2">
      <t>コヨウ</t>
    </rPh>
    <rPh sb="2" eb="3">
      <t>シャ</t>
    </rPh>
    <phoneticPr fontId="3"/>
  </si>
  <si>
    <t>区　分</t>
    <rPh sb="0" eb="1">
      <t>ク</t>
    </rPh>
    <rPh sb="2" eb="3">
      <t>ブン</t>
    </rPh>
    <phoneticPr fontId="3"/>
  </si>
  <si>
    <t>従業上の地位別就業者数</t>
  </si>
  <si>
    <t>（人）</t>
    <rPh sb="1" eb="2">
      <t>ヒト</t>
    </rPh>
    <phoneticPr fontId="3"/>
  </si>
  <si>
    <t>７０歳以上</t>
    <rPh sb="2" eb="3">
      <t>サイ</t>
    </rPh>
    <rPh sb="3" eb="5">
      <t>イジョウ</t>
    </rPh>
    <phoneticPr fontId="3"/>
  </si>
  <si>
    <t>４５～４９</t>
  </si>
  <si>
    <t>総  数</t>
    <rPh sb="0" eb="4">
      <t>ソウスウ</t>
    </rPh>
    <phoneticPr fontId="3"/>
  </si>
  <si>
    <t>医 療 、福 祉</t>
    <rPh sb="0" eb="1">
      <t>イ</t>
    </rPh>
    <rPh sb="2" eb="3">
      <t>リョウ</t>
    </rPh>
    <rPh sb="5" eb="6">
      <t>フク</t>
    </rPh>
    <rPh sb="7" eb="8">
      <t>シ</t>
    </rPh>
    <phoneticPr fontId="3"/>
  </si>
  <si>
    <t>宿 泊 業 、飲食サービス業</t>
    <rPh sb="0" eb="1">
      <t>ヤド</t>
    </rPh>
    <rPh sb="2" eb="3">
      <t>ハク</t>
    </rPh>
    <rPh sb="4" eb="5">
      <t>ギョウ</t>
    </rPh>
    <rPh sb="7" eb="8">
      <t>イン</t>
    </rPh>
    <rPh sb="8" eb="9">
      <t>ショク</t>
    </rPh>
    <rPh sb="13" eb="14">
      <t>ギョウ</t>
    </rPh>
    <phoneticPr fontId="3"/>
  </si>
  <si>
    <t>卸 売 業 、小 売 業</t>
    <rPh sb="0" eb="1">
      <t>オロシ</t>
    </rPh>
    <rPh sb="2" eb="3">
      <t>バイ</t>
    </rPh>
    <rPh sb="4" eb="5">
      <t>ギョウ</t>
    </rPh>
    <rPh sb="7" eb="8">
      <t>ショウ</t>
    </rPh>
    <rPh sb="9" eb="10">
      <t>バイ</t>
    </rPh>
    <rPh sb="11" eb="12">
      <t>ギョウ</t>
    </rPh>
    <phoneticPr fontId="3"/>
  </si>
  <si>
    <t xml:space="preserve">           資料：国勢調査</t>
    <rPh sb="11" eb="13">
      <t>シリョウ</t>
    </rPh>
    <rPh sb="14" eb="16">
      <t>コクセイ</t>
    </rPh>
    <rPh sb="16" eb="18">
      <t>チョウサ</t>
    </rPh>
    <phoneticPr fontId="3"/>
  </si>
  <si>
    <t xml:space="preserve">  業</t>
    <rPh sb="2" eb="3">
      <t>ギョウ</t>
    </rPh>
    <phoneticPr fontId="3"/>
  </si>
  <si>
    <t xml:space="preserve">      製    造</t>
    <rPh sb="6" eb="12">
      <t>セイゾウ</t>
    </rPh>
    <phoneticPr fontId="3"/>
  </si>
  <si>
    <t>建    設    業</t>
    <rPh sb="0" eb="11">
      <t>ケンセツギョウ</t>
    </rPh>
    <phoneticPr fontId="3"/>
  </si>
  <si>
    <t>農         業</t>
    <rPh sb="0" eb="11">
      <t>ノウギョウ</t>
    </rPh>
    <phoneticPr fontId="3"/>
  </si>
  <si>
    <r>
      <t>　　　３　自営業主には家庭内職者を含む。</t>
    </r>
    <r>
      <rPr>
        <sz val="9"/>
        <color theme="1"/>
        <rFont val="ＭＳ 明朝"/>
        <family val="1"/>
        <charset val="128"/>
      </rPr>
      <t>平成２７年より「雇人のある業主」「雇人のない業主」「家庭内職者」の合計。</t>
    </r>
    <rPh sb="5" eb="8">
      <t>ジエイギョウ</t>
    </rPh>
    <rPh sb="8" eb="9">
      <t>シュ</t>
    </rPh>
    <rPh sb="11" eb="13">
      <t>カテイ</t>
    </rPh>
    <rPh sb="13" eb="15">
      <t>ナイショク</t>
    </rPh>
    <rPh sb="15" eb="16">
      <t>シャ</t>
    </rPh>
    <rPh sb="17" eb="18">
      <t>フク</t>
    </rPh>
    <rPh sb="20" eb="22">
      <t>ヘイセイ</t>
    </rPh>
    <rPh sb="24" eb="25">
      <t>ネン</t>
    </rPh>
    <rPh sb="28" eb="30">
      <t>ヤト</t>
    </rPh>
    <rPh sb="33" eb="34">
      <t>ゴウ</t>
    </rPh>
    <rPh sb="34" eb="35">
      <t>ヌシ</t>
    </rPh>
    <rPh sb="37" eb="39">
      <t>ヤト</t>
    </rPh>
    <rPh sb="42" eb="43">
      <t>ゴウ</t>
    </rPh>
    <rPh sb="43" eb="44">
      <t>ヌシ</t>
    </rPh>
    <rPh sb="46" eb="51">
      <t>カテイナイ</t>
    </rPh>
    <rPh sb="53" eb="55">
      <t>ゴウケイ</t>
    </rPh>
    <phoneticPr fontId="3"/>
  </si>
  <si>
    <t>総         数</t>
    <rPh sb="0" eb="11">
      <t>ソウスウ</t>
    </rPh>
    <phoneticPr fontId="3"/>
  </si>
  <si>
    <t xml:space="preserve">                    (人）</t>
    <rPh sb="21" eb="22">
      <t>ヒト</t>
    </rPh>
    <phoneticPr fontId="3"/>
  </si>
  <si>
    <t>年齢・主要産業別就業者数</t>
  </si>
  <si>
    <t>家庭内職者</t>
    <rPh sb="0" eb="2">
      <t>カテイ</t>
    </rPh>
    <rPh sb="2" eb="5">
      <t>ナイシ</t>
    </rPh>
    <phoneticPr fontId="3"/>
  </si>
  <si>
    <t>雇人の
ない業主</t>
    <rPh sb="0" eb="2">
      <t>ヤト</t>
    </rPh>
    <rPh sb="6" eb="7">
      <t>ゴウ</t>
    </rPh>
    <rPh sb="7" eb="8">
      <t>ヌシ</t>
    </rPh>
    <phoneticPr fontId="3"/>
  </si>
  <si>
    <t>雇人の
ある業主</t>
    <rPh sb="0" eb="2">
      <t>ヤト</t>
    </rPh>
    <rPh sb="6" eb="7">
      <t>ゴウ</t>
    </rPh>
    <rPh sb="7" eb="8">
      <t>ヌシ</t>
    </rPh>
    <phoneticPr fontId="3"/>
  </si>
  <si>
    <t>雇用者(役員を含む)</t>
    <rPh sb="0" eb="3">
      <t>コヨウシャ</t>
    </rPh>
    <rPh sb="4" eb="6">
      <t>ヤクイン</t>
    </rPh>
    <rPh sb="7" eb="8">
      <t>フク</t>
    </rPh>
    <phoneticPr fontId="3"/>
  </si>
  <si>
    <t>産業別・従業上の地位別就業者数</t>
    <rPh sb="2" eb="3">
      <t>ベツ</t>
    </rPh>
    <phoneticPr fontId="3"/>
  </si>
  <si>
    <t>↓　表番号をクリックすると該当する表へ移動します</t>
    <rPh sb="2" eb="5">
      <t>ヒョウバンゴウ</t>
    </rPh>
    <rPh sb="13" eb="15">
      <t>ガイトウ</t>
    </rPh>
    <rPh sb="17" eb="18">
      <t>ヒョウ</t>
    </rPh>
    <rPh sb="19" eb="21">
      <t>イドウ</t>
    </rPh>
    <phoneticPr fontId="3"/>
  </si>
  <si>
    <t>表番号</t>
    <rPh sb="0" eb="3">
      <t>ヒョウバンゴウ</t>
    </rPh>
    <phoneticPr fontId="3"/>
  </si>
  <si>
    <r>
      <t>令和７</t>
    </r>
    <r>
      <rPr>
        <sz val="14"/>
        <color theme="1"/>
        <rFont val="HG創英角ｺﾞｼｯｸUB"/>
        <family val="3"/>
        <charset val="128"/>
      </rPr>
      <t>年　数字で見るかみのやま</t>
    </r>
    <rPh sb="0" eb="2">
      <t>レイワ</t>
    </rPh>
    <rPh sb="3" eb="4">
      <t>ネン</t>
    </rPh>
    <rPh sb="5" eb="7">
      <t>スウジ</t>
    </rPh>
    <rPh sb="8" eb="9">
      <t>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</si>
</sst>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5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4"/>
      <color theme="1"/>
      <name val="HG創英角ｺﾞｼｯｸUB"/>
      <family val="3"/>
    </font>
    <font>
      <b/>
      <sz val="12"/>
      <color theme="1"/>
      <name val="ＭＳ ゴシック"/>
      <family val="3"/>
    </font>
    <font>
      <sz val="12"/>
      <color theme="1"/>
      <name val="ＭＳ ゴシック"/>
      <family val="3"/>
    </font>
    <font>
      <u/>
      <sz val="11"/>
      <color theme="10"/>
      <name val="ＭＳ Ｐゴシック"/>
      <family val="3"/>
    </font>
    <font>
      <sz val="14"/>
      <name val="ＭＳ 明朝"/>
      <family val="1"/>
    </font>
    <font>
      <sz val="10"/>
      <name val="ＭＳ 明朝"/>
      <family val="1"/>
    </font>
    <font>
      <sz val="9"/>
      <name val="ＭＳ 明朝"/>
      <family val="1"/>
    </font>
    <font>
      <sz val="9"/>
      <color theme="1"/>
      <name val="ＭＳ 明朝"/>
      <family val="1"/>
    </font>
    <font>
      <sz val="9"/>
      <name val="ＭＳ Ｐゴシック"/>
      <family val="3"/>
    </font>
    <font>
      <sz val="11"/>
      <color theme="1"/>
      <name val="ＭＳ Ｐゴシック"/>
      <family val="3"/>
    </font>
    <font>
      <sz val="10"/>
      <name val="ＭＳ Ｐゴシック"/>
      <family val="3"/>
    </font>
    <font>
      <sz val="11"/>
      <name val="ＭＳ 明朝"/>
      <family val="1"/>
    </font>
    <font>
      <sz val="10"/>
      <color theme="1"/>
      <name val="ＭＳ 明朝"/>
      <family val="1"/>
    </font>
    <font>
      <sz val="10"/>
      <color theme="1"/>
      <name val="ＭＳ Ｐゴシック"/>
      <family val="3"/>
    </font>
    <font>
      <b/>
      <sz val="15"/>
      <color theme="3"/>
      <name val="游ゴシック"/>
      <family val="2"/>
      <scheme val="minor"/>
    </font>
    <font>
      <sz val="9"/>
      <color theme="1"/>
      <name val="ＭＳ 明朝"/>
      <family val="1"/>
      <charset val="128"/>
    </font>
    <font>
      <sz val="14"/>
      <color theme="1"/>
      <name val="HG創英角ｺﾞｼｯｸUB"/>
      <family val="3"/>
      <charset val="128"/>
    </font>
    <font>
      <u/>
      <sz val="12"/>
      <color rgb="FF0070C0"/>
      <name val="ＭＳ ゴシック"/>
      <family val="3"/>
    </font>
    <font>
      <u/>
      <sz val="12"/>
      <color rgb="FF0070C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2" fillId="0" borderId="0"/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0" xfId="5" applyAlignment="1">
      <alignment vertical="center"/>
    </xf>
    <xf numFmtId="0" fontId="9" fillId="0" borderId="0" xfId="5" quotePrefix="1" applyAlignment="1">
      <alignment vertical="center"/>
    </xf>
    <xf numFmtId="0" fontId="11" fillId="0" borderId="4" xfId="2" applyFont="1" applyBorder="1" applyAlignment="1">
      <alignment vertical="center"/>
    </xf>
    <xf numFmtId="0" fontId="1" fillId="0" borderId="4" xfId="2" applyBorder="1" applyAlignment="1">
      <alignment vertical="center"/>
    </xf>
    <xf numFmtId="0" fontId="1" fillId="0" borderId="2" xfId="3" applyFont="1" applyBorder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2" applyFont="1" applyBorder="1" applyAlignment="1">
      <alignment vertical="center"/>
    </xf>
    <xf numFmtId="0" fontId="9" fillId="0" borderId="0" xfId="5" applyAlignment="1">
      <alignment horizontal="left" vertical="center"/>
    </xf>
    <xf numFmtId="0" fontId="1" fillId="0" borderId="0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11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5" fillId="0" borderId="0" xfId="2" applyFont="1" applyAlignment="1">
      <alignment vertical="center"/>
    </xf>
    <xf numFmtId="0" fontId="11" fillId="0" borderId="13" xfId="2" applyFont="1" applyFill="1" applyBorder="1" applyAlignment="1">
      <alignment horizontal="center" vertical="center"/>
    </xf>
    <xf numFmtId="176" fontId="11" fillId="0" borderId="13" xfId="1" applyNumberFormat="1" applyFont="1" applyBorder="1" applyAlignment="1">
      <alignment vertical="center"/>
    </xf>
    <xf numFmtId="176" fontId="11" fillId="0" borderId="12" xfId="1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0" fontId="12" fillId="0" borderId="5" xfId="2" applyFont="1" applyBorder="1" applyAlignment="1">
      <alignment vertical="center"/>
    </xf>
    <xf numFmtId="0" fontId="12" fillId="0" borderId="0" xfId="2" applyFont="1" applyAlignment="1">
      <alignment horizontal="right" vertical="center"/>
    </xf>
    <xf numFmtId="0" fontId="12" fillId="0" borderId="5" xfId="2" applyFont="1" applyBorder="1" applyAlignment="1">
      <alignment horizontal="right" vertical="center"/>
    </xf>
    <xf numFmtId="0" fontId="11" fillId="0" borderId="11" xfId="2" applyFont="1" applyBorder="1" applyAlignment="1">
      <alignment vertical="center"/>
    </xf>
    <xf numFmtId="0" fontId="16" fillId="0" borderId="4" xfId="2" applyFont="1" applyBorder="1" applyAlignment="1">
      <alignment vertical="center"/>
    </xf>
    <xf numFmtId="0" fontId="11" fillId="0" borderId="2" xfId="2" applyFont="1" applyBorder="1" applyAlignment="1">
      <alignment vertical="center"/>
    </xf>
    <xf numFmtId="0" fontId="11" fillId="0" borderId="12" xfId="2" applyFont="1" applyFill="1" applyBorder="1" applyAlignment="1">
      <alignment vertical="center"/>
    </xf>
    <xf numFmtId="0" fontId="17" fillId="0" borderId="0" xfId="2" applyFont="1" applyAlignment="1">
      <alignment vertical="center"/>
    </xf>
    <xf numFmtId="0" fontId="11" fillId="0" borderId="13" xfId="2" applyFont="1" applyFill="1" applyBorder="1" applyAlignment="1">
      <alignment vertical="center"/>
    </xf>
    <xf numFmtId="0" fontId="11" fillId="0" borderId="14" xfId="2" applyFont="1" applyFill="1" applyBorder="1" applyAlignment="1">
      <alignment vertical="center"/>
    </xf>
    <xf numFmtId="0" fontId="16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 shrinkToFit="1"/>
    </xf>
    <xf numFmtId="49" fontId="11" fillId="0" borderId="14" xfId="1" applyNumberFormat="1" applyFont="1" applyBorder="1" applyAlignment="1">
      <alignment horizontal="right" vertical="center"/>
    </xf>
    <xf numFmtId="176" fontId="11" fillId="0" borderId="11" xfId="2" applyNumberFormat="1" applyFont="1" applyBorder="1" applyAlignment="1">
      <alignment vertical="center"/>
    </xf>
    <xf numFmtId="176" fontId="11" fillId="0" borderId="14" xfId="2" applyNumberFormat="1" applyFont="1" applyBorder="1" applyAlignment="1">
      <alignment vertical="center"/>
    </xf>
    <xf numFmtId="49" fontId="11" fillId="0" borderId="11" xfId="1" applyNumberFormat="1" applyFont="1" applyBorder="1" applyAlignment="1">
      <alignment horizontal="right" vertical="center"/>
    </xf>
    <xf numFmtId="176" fontId="18" fillId="0" borderId="12" xfId="1" applyNumberFormat="1" applyFont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vertical="center"/>
    </xf>
    <xf numFmtId="0" fontId="12" fillId="0" borderId="0" xfId="2" applyFont="1" applyBorder="1" applyAlignment="1">
      <alignment horizontal="right" vertical="center"/>
    </xf>
    <xf numFmtId="0" fontId="11" fillId="0" borderId="12" xfId="2" applyFont="1" applyBorder="1" applyAlignment="1">
      <alignment horizontal="center" vertical="center" shrinkToFit="1"/>
    </xf>
    <xf numFmtId="0" fontId="11" fillId="0" borderId="14" xfId="2" applyFont="1" applyBorder="1" applyAlignment="1">
      <alignment horizontal="center" vertical="center" shrinkToFit="1"/>
    </xf>
    <xf numFmtId="0" fontId="13" fillId="0" borderId="0" xfId="2" applyFont="1" applyAlignment="1">
      <alignment vertical="center"/>
    </xf>
    <xf numFmtId="0" fontId="11" fillId="0" borderId="13" xfId="2" applyFont="1" applyFill="1" applyBorder="1" applyAlignment="1">
      <alignment horizontal="center" vertical="center" shrinkToFit="1"/>
    </xf>
    <xf numFmtId="177" fontId="11" fillId="0" borderId="12" xfId="1" applyNumberFormat="1" applyFont="1" applyBorder="1" applyAlignment="1">
      <alignment vertical="center"/>
    </xf>
    <xf numFmtId="177" fontId="11" fillId="0" borderId="14" xfId="1" applyNumberFormat="1" applyFont="1" applyBorder="1" applyAlignment="1">
      <alignment vertical="center"/>
    </xf>
    <xf numFmtId="177" fontId="11" fillId="0" borderId="15" xfId="1" applyNumberFormat="1" applyFont="1" applyBorder="1" applyAlignment="1">
      <alignment vertical="center"/>
    </xf>
    <xf numFmtId="177" fontId="11" fillId="0" borderId="9" xfId="2" applyNumberFormat="1" applyFont="1" applyFill="1" applyBorder="1" applyAlignment="1">
      <alignment vertical="center"/>
    </xf>
    <xf numFmtId="0" fontId="19" fillId="0" borderId="0" xfId="2" applyFont="1" applyAlignment="1">
      <alignment vertical="center"/>
    </xf>
    <xf numFmtId="177" fontId="11" fillId="0" borderId="4" xfId="1" applyNumberFormat="1" applyFont="1" applyBorder="1" applyAlignment="1">
      <alignment vertical="center"/>
    </xf>
    <xf numFmtId="177" fontId="11" fillId="0" borderId="2" xfId="2" applyNumberFormat="1" applyFont="1" applyFill="1" applyBorder="1" applyAlignment="1">
      <alignment vertical="center"/>
    </xf>
    <xf numFmtId="0" fontId="11" fillId="0" borderId="16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/>
    </xf>
    <xf numFmtId="177" fontId="11" fillId="0" borderId="13" xfId="1" applyNumberFormat="1" applyFont="1" applyBorder="1" applyAlignment="1">
      <alignment vertical="center"/>
    </xf>
    <xf numFmtId="177" fontId="11" fillId="0" borderId="16" xfId="1" applyNumberFormat="1" applyFont="1" applyBorder="1" applyAlignment="1">
      <alignment vertical="center"/>
    </xf>
    <xf numFmtId="177" fontId="11" fillId="0" borderId="0" xfId="1" applyNumberFormat="1" applyFont="1" applyBorder="1" applyAlignment="1">
      <alignment vertical="center"/>
    </xf>
    <xf numFmtId="49" fontId="11" fillId="0" borderId="12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horizontal="left" vertical="center"/>
    </xf>
    <xf numFmtId="177" fontId="11" fillId="0" borderId="11" xfId="1" applyNumberFormat="1" applyFont="1" applyBorder="1" applyAlignment="1">
      <alignment vertical="center"/>
    </xf>
    <xf numFmtId="0" fontId="11" fillId="0" borderId="13" xfId="2" applyFont="1" applyBorder="1" applyAlignment="1">
      <alignment horizontal="center" vertical="center" wrapText="1"/>
    </xf>
    <xf numFmtId="0" fontId="11" fillId="0" borderId="13" xfId="2" applyFont="1" applyFill="1" applyBorder="1" applyAlignment="1">
      <alignment horizontal="center" vertical="center" wrapText="1" shrinkToFit="1"/>
    </xf>
    <xf numFmtId="49" fontId="11" fillId="0" borderId="13" xfId="1" applyNumberFormat="1" applyFont="1" applyBorder="1" applyAlignment="1">
      <alignment horizontal="right" vertical="center"/>
    </xf>
    <xf numFmtId="49" fontId="23" fillId="0" borderId="0" xfId="5" applyNumberFormat="1" applyFont="1" applyBorder="1" applyAlignment="1">
      <alignment horizontal="center" vertical="center"/>
    </xf>
    <xf numFmtId="49" fontId="24" fillId="0" borderId="0" xfId="5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13" xfId="2" applyFont="1" applyFill="1" applyBorder="1" applyAlignment="1">
      <alignment horizontal="center" vertical="center"/>
    </xf>
    <xf numFmtId="0" fontId="11" fillId="0" borderId="3" xfId="2" applyFont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1" fillId="0" borderId="1" xfId="2" applyFont="1" applyBorder="1" applyAlignment="1">
      <alignment horizontal="left" vertical="center"/>
    </xf>
    <xf numFmtId="0" fontId="11" fillId="0" borderId="8" xfId="2" applyFont="1" applyBorder="1" applyAlignment="1">
      <alignment horizontal="left" vertical="center"/>
    </xf>
    <xf numFmtId="0" fontId="11" fillId="0" borderId="3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1" fillId="0" borderId="1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" xfId="2" applyFont="1" applyBorder="1" applyAlignment="1">
      <alignment vertical="center" shrinkToFit="1"/>
    </xf>
    <xf numFmtId="0" fontId="11" fillId="0" borderId="9" xfId="2" applyFont="1" applyBorder="1" applyAlignment="1">
      <alignment vertical="center" shrinkToFit="1"/>
    </xf>
    <xf numFmtId="0" fontId="11" fillId="0" borderId="1" xfId="2" applyFont="1" applyBorder="1" applyAlignment="1">
      <alignment vertical="center" shrinkToFit="1"/>
    </xf>
    <xf numFmtId="0" fontId="11" fillId="0" borderId="8" xfId="2" applyFont="1" applyBorder="1" applyAlignment="1">
      <alignment vertical="center" shrinkToFit="1"/>
    </xf>
    <xf numFmtId="0" fontId="11" fillId="0" borderId="4" xfId="2" applyFont="1" applyBorder="1" applyAlignment="1">
      <alignment vertical="center"/>
    </xf>
    <xf numFmtId="0" fontId="11" fillId="0" borderId="15" xfId="2" applyFont="1" applyFill="1" applyBorder="1" applyAlignment="1">
      <alignment vertical="center"/>
    </xf>
    <xf numFmtId="0" fontId="11" fillId="0" borderId="4" xfId="2" applyFont="1" applyBorder="1" applyAlignment="1">
      <alignment vertical="center" shrinkToFit="1"/>
    </xf>
    <xf numFmtId="0" fontId="11" fillId="0" borderId="15" xfId="2" applyFont="1" applyBorder="1" applyAlignment="1">
      <alignment vertical="center" shrinkToFit="1"/>
    </xf>
    <xf numFmtId="0" fontId="11" fillId="0" borderId="2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6" xfId="2" applyFont="1" applyBorder="1" applyAlignment="1">
      <alignment vertical="center" shrinkToFit="1"/>
    </xf>
    <xf numFmtId="0" fontId="11" fillId="0" borderId="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10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right" vertical="center"/>
    </xf>
    <xf numFmtId="0" fontId="12" fillId="0" borderId="5" xfId="2" applyFont="1" applyBorder="1" applyAlignment="1">
      <alignment horizontal="right" vertical="center"/>
    </xf>
    <xf numFmtId="0" fontId="11" fillId="0" borderId="11" xfId="2" applyFont="1" applyBorder="1" applyAlignment="1">
      <alignment horizontal="center" vertical="center"/>
    </xf>
    <xf numFmtId="0" fontId="11" fillId="0" borderId="14" xfId="2" applyFont="1" applyFill="1" applyBorder="1" applyAlignment="1">
      <alignment horizontal="center" vertical="center"/>
    </xf>
    <xf numFmtId="0" fontId="12" fillId="0" borderId="3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0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</cellXfs>
  <cellStyles count="6">
    <cellStyle name="ハイパーリンク" xfId="5" builtinId="8"/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91;&#21029;&#65288;&#26989;&#21209;&#65289;/&#24246;&#21209;&#35506;/&#32113;&#35336;&#38306;&#20418;/08_&#25968;&#23383;&#12391;&#35211;&#12427;&#12363;&#12415;&#12398;&#12420;&#12414;/&#25968;&#23383;&#12391;&#35211;&#12427;&#12363;&#12415;&#12398;&#12420;&#12414;/&#24246;&#21209;&#35506;&#12304;R4.9.26&#65374;R4.10.28&#12305;&#25968;&#23383;&#12391;&#35211;&#12427;&#12363;&#12415;&#12398;&#12420;&#12414;&#12395;&#20418;&#12427;&#36039;&#26009;&#25552;&#20379;&#12395;&#12388;&#12356;&#12390;/&#25968;&#23383;&#12391;&#35211;&#12427;&#12363;&#12415;&#12398;&#12420;&#12414;&#12304;&#12487;&#12540;&#1247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"/>
      <sheetName val="Sheet2"/>
      <sheetName val="sheet1（案）"/>
      <sheetName val="sheet1"/>
      <sheetName val="計算"/>
      <sheetName val="地区別計算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０(計算方法)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３５"/>
      <sheetName val="３６"/>
      <sheetName val="３７"/>
      <sheetName val="３８"/>
      <sheetName val="３９"/>
      <sheetName val="３９（計算用）"/>
      <sheetName val="４３"/>
      <sheetName val="４４ "/>
      <sheetName val="４５"/>
      <sheetName val="４６"/>
      <sheetName val="４７"/>
      <sheetName val="４８"/>
      <sheetName val="４９"/>
      <sheetName val="５１"/>
      <sheetName val="５２"/>
      <sheetName val="５３"/>
      <sheetName val="５４"/>
      <sheetName val="５５"/>
      <sheetName val="５６"/>
      <sheetName val="用語等の説明（農業）"/>
      <sheetName val="６１"/>
      <sheetName val="６２"/>
      <sheetName val="６３"/>
      <sheetName val="用語等の説明（林業）"/>
      <sheetName val="６４"/>
      <sheetName val="６５"/>
      <sheetName val="６６"/>
      <sheetName val="６７"/>
      <sheetName val="６８"/>
      <sheetName val="６９"/>
      <sheetName val="７０"/>
      <sheetName val="７１"/>
      <sheetName val="７２"/>
      <sheetName val="７３"/>
      <sheetName val="７４"/>
      <sheetName val="７５"/>
      <sheetName val="７６"/>
      <sheetName val="７７"/>
      <sheetName val="７８"/>
      <sheetName val="７９"/>
      <sheetName val="８０"/>
      <sheetName val="８１"/>
      <sheetName val="８２"/>
      <sheetName val="８３"/>
      <sheetName val="８４"/>
      <sheetName val="８５"/>
      <sheetName val="８６"/>
      <sheetName val="８７"/>
      <sheetName val="８８"/>
      <sheetName val="８９"/>
      <sheetName val="９０"/>
      <sheetName val="９１"/>
      <sheetName val="９２"/>
      <sheetName val="９３"/>
      <sheetName val="９４"/>
      <sheetName val="９７"/>
      <sheetName val="９８"/>
      <sheetName val="９９"/>
      <sheetName val="１００"/>
      <sheetName val="１０１"/>
      <sheetName val="１０２"/>
      <sheetName val="１０３"/>
      <sheetName val="１０４"/>
      <sheetName val="１０５"/>
      <sheetName val="１０６"/>
      <sheetName val="１０８"/>
      <sheetName val="１０９"/>
      <sheetName val="１１０"/>
      <sheetName val="１１１"/>
      <sheetName val="１１２"/>
      <sheetName val="１１３"/>
      <sheetName val="１１４"/>
      <sheetName val="１１５"/>
      <sheetName val="１１６"/>
      <sheetName val="１１７"/>
      <sheetName val="１１８"/>
      <sheetName val="１１９"/>
      <sheetName val="１２０"/>
      <sheetName val="１２１"/>
      <sheetName val="１２２"/>
      <sheetName val="１２３"/>
      <sheetName val="１２４"/>
      <sheetName val="１２５"/>
      <sheetName val="１２６"/>
      <sheetName val="１２７"/>
      <sheetName val="１２８"/>
      <sheetName val="１２９"/>
      <sheetName val="１３０"/>
      <sheetName val="１３１"/>
      <sheetName val="１３２"/>
      <sheetName val="１３３"/>
      <sheetName val="１３４"/>
      <sheetName val="１３５"/>
      <sheetName val="１３６"/>
      <sheetName val="１３７"/>
      <sheetName val="１３８"/>
      <sheetName val="１３９"/>
      <sheetName val="１４０"/>
      <sheetName val="１４１"/>
      <sheetName val="１４２"/>
      <sheetName val="１４３"/>
      <sheetName val="１４４"/>
      <sheetName val="１４５"/>
      <sheetName val="１４６"/>
      <sheetName val="１４７"/>
      <sheetName val="１４８"/>
      <sheetName val="１５０"/>
      <sheetName val="１５１"/>
      <sheetName val="１５２"/>
      <sheetName val="１５３"/>
      <sheetName val="１５４"/>
      <sheetName val="１５５"/>
      <sheetName val="１５６"/>
      <sheetName val="１５７"/>
      <sheetName val="１５８"/>
      <sheetName val="１５９"/>
      <sheetName val="１６０"/>
      <sheetName val="機構図１"/>
      <sheetName val="機構図２"/>
    </sheetNames>
    <sheetDataSet>
      <sheetData sheetId="0">
        <row r="8">
          <cell r="B8">
            <v>1</v>
          </cell>
          <cell r="C8">
            <v>1</v>
          </cell>
          <cell r="D8" t="str">
            <v>市域の変遷</v>
          </cell>
        </row>
        <row r="9">
          <cell r="B9">
            <v>2</v>
          </cell>
          <cell r="C9">
            <v>2</v>
          </cell>
          <cell r="D9" t="str">
            <v>上山市の位置</v>
          </cell>
        </row>
        <row r="10">
          <cell r="B10">
            <v>3</v>
          </cell>
          <cell r="C10">
            <v>3</v>
          </cell>
          <cell r="D10" t="str">
            <v>地区別面積</v>
          </cell>
        </row>
        <row r="11">
          <cell r="B11">
            <v>4</v>
          </cell>
          <cell r="C11">
            <v>4</v>
          </cell>
          <cell r="D11" t="str">
            <v>住居表示</v>
          </cell>
        </row>
        <row r="12">
          <cell r="B12">
            <v>5</v>
          </cell>
          <cell r="C12">
            <v>5</v>
          </cell>
          <cell r="D12" t="str">
            <v>土地面積</v>
          </cell>
        </row>
        <row r="13">
          <cell r="B13">
            <v>6</v>
          </cell>
          <cell r="C13">
            <v>6</v>
          </cell>
          <cell r="D13" t="str">
            <v>土地評価額</v>
          </cell>
        </row>
        <row r="14">
          <cell r="B14">
            <v>7</v>
          </cell>
          <cell r="C14">
            <v>7</v>
          </cell>
          <cell r="D14" t="str">
            <v>気象</v>
          </cell>
        </row>
        <row r="15">
          <cell r="B15">
            <v>8</v>
          </cell>
          <cell r="C15">
            <v>8</v>
          </cell>
          <cell r="D15" t="str">
            <v>月別気象</v>
          </cell>
        </row>
        <row r="16">
          <cell r="B16">
            <v>9</v>
          </cell>
          <cell r="C16">
            <v>9</v>
          </cell>
          <cell r="D16" t="str">
            <v>人口・世帯数</v>
          </cell>
        </row>
        <row r="17">
          <cell r="B17">
            <v>10</v>
          </cell>
          <cell r="C17">
            <v>10</v>
          </cell>
          <cell r="D17" t="str">
            <v>住民基本台帳人口・世帯数</v>
          </cell>
        </row>
        <row r="18">
          <cell r="B18">
            <v>11</v>
          </cell>
          <cell r="C18">
            <v>11</v>
          </cell>
          <cell r="D18" t="str">
            <v>本籍数・本籍人口</v>
          </cell>
        </row>
        <row r="19">
          <cell r="B19">
            <v>12</v>
          </cell>
          <cell r="C19">
            <v>12</v>
          </cell>
          <cell r="D19" t="str">
            <v>人口密度・接近度</v>
          </cell>
        </row>
        <row r="20">
          <cell r="B20">
            <v>13</v>
          </cell>
          <cell r="C20">
            <v>13</v>
          </cell>
          <cell r="D20" t="str">
            <v>人口重心</v>
          </cell>
        </row>
        <row r="21">
          <cell r="B21">
            <v>14</v>
          </cell>
          <cell r="C21">
            <v>14</v>
          </cell>
          <cell r="D21" t="str">
            <v>地区別人口・世帯数</v>
          </cell>
        </row>
        <row r="22">
          <cell r="B22">
            <v>15</v>
          </cell>
          <cell r="C22">
            <v>15</v>
          </cell>
          <cell r="D22" t="str">
            <v>人口集中地区人口</v>
          </cell>
        </row>
        <row r="23">
          <cell r="B23">
            <v>16</v>
          </cell>
          <cell r="C23">
            <v>16</v>
          </cell>
          <cell r="D23" t="str">
            <v>都市計画区域人口</v>
          </cell>
        </row>
        <row r="24">
          <cell r="B24">
            <v>17</v>
          </cell>
          <cell r="C24">
            <v>17</v>
          </cell>
          <cell r="D24" t="str">
            <v>年齢別人口</v>
          </cell>
        </row>
        <row r="25">
          <cell r="B25">
            <v>18</v>
          </cell>
          <cell r="C25">
            <v>18</v>
          </cell>
          <cell r="D25" t="str">
            <v>年齢４区分別人口（１９の基礎データ）</v>
          </cell>
        </row>
        <row r="26">
          <cell r="B26">
            <v>19</v>
          </cell>
          <cell r="C26">
            <v>19</v>
          </cell>
          <cell r="D26" t="str">
            <v>人口指数</v>
          </cell>
        </row>
        <row r="27">
          <cell r="B27">
            <v>20</v>
          </cell>
          <cell r="C27">
            <v>20</v>
          </cell>
          <cell r="D27" t="str">
            <v>平均年齢・中位数</v>
          </cell>
        </row>
        <row r="28">
          <cell r="B28">
            <v>21</v>
          </cell>
          <cell r="C28">
            <v>21</v>
          </cell>
          <cell r="D28" t="str">
            <v>結婚・離婚受付件数</v>
          </cell>
        </row>
        <row r="29">
          <cell r="B29">
            <v>22</v>
          </cell>
          <cell r="C29">
            <v>22</v>
          </cell>
          <cell r="D29" t="str">
            <v>配偶関係</v>
          </cell>
        </row>
        <row r="30">
          <cell r="B30">
            <v>23</v>
          </cell>
          <cell r="C30">
            <v>23</v>
          </cell>
          <cell r="D30" t="str">
            <v>世帯人員別世帯数</v>
          </cell>
        </row>
        <row r="31">
          <cell r="B31">
            <v>24</v>
          </cell>
          <cell r="C31">
            <v>24</v>
          </cell>
          <cell r="D31" t="str">
            <v>親族世帯の種類別世帯数･世帯人員</v>
          </cell>
        </row>
        <row r="32">
          <cell r="B32">
            <v>25</v>
          </cell>
          <cell r="C32">
            <v>25</v>
          </cell>
          <cell r="D32" t="str">
            <v>家族類型･親族年齢別一般世帯数･世帯人員</v>
          </cell>
        </row>
        <row r="33">
          <cell r="B33">
            <v>26</v>
          </cell>
          <cell r="C33">
            <v>26</v>
          </cell>
          <cell r="D33" t="str">
            <v>世帯の主な産業別世帯数･世帯人員</v>
          </cell>
        </row>
        <row r="34">
          <cell r="B34">
            <v>27</v>
          </cell>
          <cell r="C34">
            <v>27</v>
          </cell>
          <cell r="D34" t="str">
            <v>昼間人口</v>
          </cell>
        </row>
        <row r="35">
          <cell r="B35">
            <v>28</v>
          </cell>
          <cell r="C35">
            <v>28</v>
          </cell>
          <cell r="D35" t="str">
            <v>月別人口動態</v>
          </cell>
        </row>
        <row r="36">
          <cell r="B36">
            <v>29</v>
          </cell>
          <cell r="C36">
            <v>29</v>
          </cell>
          <cell r="D36" t="str">
            <v>人口動態</v>
          </cell>
        </row>
        <row r="37">
          <cell r="B37">
            <v>30</v>
          </cell>
          <cell r="C37">
            <v>30</v>
          </cell>
          <cell r="D37" t="str">
            <v>労働力人口</v>
          </cell>
        </row>
        <row r="38">
          <cell r="B38">
            <v>31</v>
          </cell>
          <cell r="C38">
            <v>31</v>
          </cell>
          <cell r="D38" t="str">
            <v>産業別就業者数</v>
          </cell>
        </row>
        <row r="39">
          <cell r="B39">
            <v>32</v>
          </cell>
          <cell r="C39">
            <v>32</v>
          </cell>
          <cell r="D39" t="str">
            <v>産業別雇用者数</v>
          </cell>
        </row>
        <row r="40">
          <cell r="B40">
            <v>33</v>
          </cell>
          <cell r="C40">
            <v>33</v>
          </cell>
          <cell r="D40" t="str">
            <v>従業上の地位別就業者数</v>
          </cell>
        </row>
        <row r="41">
          <cell r="B41">
            <v>34</v>
          </cell>
          <cell r="C41">
            <v>34</v>
          </cell>
          <cell r="D41" t="str">
            <v>年齢・主要産業別就業者数</v>
          </cell>
        </row>
        <row r="42">
          <cell r="B42">
            <v>35</v>
          </cell>
          <cell r="C42">
            <v>35</v>
          </cell>
          <cell r="D42" t="str">
            <v>産業別・従業上の地位別就業者数</v>
          </cell>
        </row>
        <row r="43">
          <cell r="B43">
            <v>36</v>
          </cell>
          <cell r="C43">
            <v>36</v>
          </cell>
          <cell r="D43" t="str">
            <v>事業所・従業者数</v>
          </cell>
        </row>
        <row r="44">
          <cell r="B44">
            <v>37</v>
          </cell>
          <cell r="C44">
            <v>37</v>
          </cell>
          <cell r="D44" t="str">
            <v>産業別民営事業所・従業者数</v>
          </cell>
        </row>
        <row r="45">
          <cell r="B45">
            <v>38</v>
          </cell>
          <cell r="C45">
            <v>38</v>
          </cell>
          <cell r="D45" t="str">
            <v>農家数</v>
          </cell>
        </row>
        <row r="46">
          <cell r="B46">
            <v>39</v>
          </cell>
          <cell r="C46">
            <v>39</v>
          </cell>
          <cell r="D46" t="str">
            <v>農家人口</v>
          </cell>
        </row>
        <row r="47">
          <cell r="B47">
            <v>43</v>
          </cell>
          <cell r="C47">
            <v>40</v>
          </cell>
          <cell r="D47" t="str">
            <v>就業状態別農家世帯員数</v>
          </cell>
        </row>
        <row r="48">
          <cell r="B48">
            <v>44</v>
          </cell>
          <cell r="C48">
            <v>41</v>
          </cell>
          <cell r="D48" t="str">
            <v>農業従事日数別従事者数</v>
          </cell>
        </row>
        <row r="49">
          <cell r="B49">
            <v>45</v>
          </cell>
          <cell r="C49">
            <v>42</v>
          </cell>
          <cell r="D49" t="str">
            <v>農業経営体数</v>
          </cell>
        </row>
        <row r="50">
          <cell r="B50">
            <v>46</v>
          </cell>
          <cell r="C50">
            <v>43</v>
          </cell>
          <cell r="D50" t="str">
            <v>経営耕地規模別農業経営体数</v>
          </cell>
        </row>
        <row r="51">
          <cell r="B51">
            <v>47</v>
          </cell>
          <cell r="C51">
            <v>44</v>
          </cell>
          <cell r="D51" t="str">
            <v>農業経営体数・経営耕地面積</v>
          </cell>
        </row>
        <row r="52">
          <cell r="B52">
            <v>48</v>
          </cell>
          <cell r="C52">
            <v>45</v>
          </cell>
          <cell r="D52" t="str">
            <v>農産物販売金額規模別農業経営体数</v>
          </cell>
        </row>
        <row r="53">
          <cell r="B53">
            <v>49</v>
          </cell>
          <cell r="C53">
            <v>46</v>
          </cell>
          <cell r="D53" t="str">
            <v>家畜の飼育頭羽数（農業経営体）</v>
          </cell>
        </row>
        <row r="54">
          <cell r="B54">
            <v>51</v>
          </cell>
          <cell r="C54">
            <v>47</v>
          </cell>
          <cell r="D54" t="str">
            <v>農作物別収穫量</v>
          </cell>
        </row>
        <row r="55">
          <cell r="B55">
            <v>52</v>
          </cell>
          <cell r="C55">
            <v>48</v>
          </cell>
          <cell r="D55" t="str">
            <v>農業産出額</v>
          </cell>
        </row>
        <row r="56">
          <cell r="B56">
            <v>53</v>
          </cell>
          <cell r="C56">
            <v>49</v>
          </cell>
          <cell r="D56" t="str">
            <v>販売目的で作付けした作物の類別作付経営体数及び面積</v>
          </cell>
        </row>
        <row r="57">
          <cell r="B57">
            <v>54</v>
          </cell>
          <cell r="C57">
            <v>50</v>
          </cell>
          <cell r="D57" t="str">
            <v>農業振興地域面積</v>
          </cell>
        </row>
        <row r="58">
          <cell r="B58">
            <v>55</v>
          </cell>
          <cell r="C58">
            <v>51</v>
          </cell>
          <cell r="D58" t="str">
            <v>農地転用の件数及び面積</v>
          </cell>
        </row>
        <row r="59">
          <cell r="B59">
            <v>56</v>
          </cell>
          <cell r="C59">
            <v>52</v>
          </cell>
          <cell r="D59" t="str">
            <v>用途別農地転用の件数及び面積</v>
          </cell>
        </row>
        <row r="60">
          <cell r="B60">
            <v>61</v>
          </cell>
          <cell r="C60">
            <v>53</v>
          </cell>
          <cell r="D60" t="str">
            <v>林業経営体数</v>
          </cell>
        </row>
        <row r="61">
          <cell r="B61">
            <v>62</v>
          </cell>
          <cell r="C61">
            <v>54</v>
          </cell>
          <cell r="D61" t="str">
            <v>組織形態別経営体数</v>
          </cell>
        </row>
        <row r="62">
          <cell r="B62">
            <v>63</v>
          </cell>
          <cell r="C62">
            <v>55</v>
          </cell>
          <cell r="D62" t="str">
            <v>保有山林面積規模別経営体数及び面積</v>
          </cell>
        </row>
        <row r="63">
          <cell r="B63">
            <v>64</v>
          </cell>
          <cell r="C63">
            <v>56</v>
          </cell>
          <cell r="D63" t="str">
            <v>工業事業所数</v>
          </cell>
        </row>
        <row r="64">
          <cell r="B64">
            <v>65</v>
          </cell>
          <cell r="C64">
            <v>57</v>
          </cell>
          <cell r="D64" t="str">
            <v>工業従業者数及び現金給与総額</v>
          </cell>
        </row>
        <row r="65">
          <cell r="B65">
            <v>66</v>
          </cell>
          <cell r="C65">
            <v>58</v>
          </cell>
          <cell r="D65" t="str">
            <v>製造品出荷額等</v>
          </cell>
        </row>
        <row r="66">
          <cell r="B66">
            <v>67</v>
          </cell>
          <cell r="C66">
            <v>59</v>
          </cell>
          <cell r="D66" t="str">
            <v>中分類別製造品出荷額等</v>
          </cell>
        </row>
        <row r="67">
          <cell r="B67">
            <v>68</v>
          </cell>
          <cell r="C67">
            <v>60</v>
          </cell>
          <cell r="D67" t="str">
            <v>山形県鉱工業生産指数</v>
          </cell>
        </row>
        <row r="68">
          <cell r="B68">
            <v>69</v>
          </cell>
          <cell r="C68">
            <v>61</v>
          </cell>
          <cell r="D68" t="str">
            <v>商店数・従業者数等</v>
          </cell>
        </row>
        <row r="69">
          <cell r="B69">
            <v>70</v>
          </cell>
          <cell r="C69">
            <v>62</v>
          </cell>
          <cell r="D69" t="str">
            <v>従業者規模別商店数</v>
          </cell>
        </row>
        <row r="70">
          <cell r="B70">
            <v>71</v>
          </cell>
          <cell r="C70">
            <v>63</v>
          </cell>
          <cell r="D70" t="str">
            <v>中分類別商店数</v>
          </cell>
        </row>
        <row r="71">
          <cell r="B71">
            <v>72</v>
          </cell>
          <cell r="C71">
            <v>64</v>
          </cell>
          <cell r="D71" t="str">
            <v>中分類別商品販売額</v>
          </cell>
        </row>
        <row r="72">
          <cell r="B72">
            <v>73</v>
          </cell>
          <cell r="C72">
            <v>65</v>
          </cell>
          <cell r="D72" t="str">
            <v>国道・県道</v>
          </cell>
        </row>
        <row r="74">
          <cell r="B74">
            <v>74</v>
          </cell>
          <cell r="C74">
            <v>66</v>
          </cell>
          <cell r="D74" t="str">
            <v>市道</v>
          </cell>
        </row>
        <row r="75">
          <cell r="B75">
            <v>75</v>
          </cell>
          <cell r="C75">
            <v>67</v>
          </cell>
          <cell r="D75" t="str">
            <v>都市計画道路</v>
          </cell>
        </row>
        <row r="76">
          <cell r="B76">
            <v>76</v>
          </cell>
          <cell r="C76">
            <v>68</v>
          </cell>
          <cell r="D76" t="str">
            <v>公園等施設の状況</v>
          </cell>
        </row>
        <row r="78">
          <cell r="B78">
            <v>77</v>
          </cell>
          <cell r="C78">
            <v>69</v>
          </cell>
          <cell r="D78" t="str">
            <v>都市公園</v>
          </cell>
        </row>
        <row r="79">
          <cell r="B79">
            <v>78</v>
          </cell>
          <cell r="C79">
            <v>70</v>
          </cell>
          <cell r="D79" t="str">
            <v>橋梁</v>
          </cell>
        </row>
        <row r="80">
          <cell r="B80">
            <v>79</v>
          </cell>
          <cell r="C80">
            <v>71</v>
          </cell>
          <cell r="D80" t="str">
            <v>家屋の種類別棟数</v>
          </cell>
        </row>
        <row r="81">
          <cell r="B81">
            <v>80</v>
          </cell>
          <cell r="C81">
            <v>72</v>
          </cell>
          <cell r="D81" t="str">
            <v>家屋の種類別床面積</v>
          </cell>
        </row>
        <row r="82">
          <cell r="B82">
            <v>81</v>
          </cell>
          <cell r="C82">
            <v>73</v>
          </cell>
          <cell r="D82" t="str">
            <v>家屋の決定価格等</v>
          </cell>
        </row>
        <row r="83">
          <cell r="B83">
            <v>82</v>
          </cell>
          <cell r="C83">
            <v>74</v>
          </cell>
          <cell r="D83" t="str">
            <v>新築家屋の棟数及び床面積</v>
          </cell>
        </row>
        <row r="84">
          <cell r="B84">
            <v>83</v>
          </cell>
          <cell r="C84">
            <v>75</v>
          </cell>
          <cell r="D84" t="str">
            <v>建築工事届届出件数</v>
          </cell>
        </row>
        <row r="85">
          <cell r="B85">
            <v>84</v>
          </cell>
          <cell r="C85">
            <v>76</v>
          </cell>
          <cell r="D85" t="str">
            <v>住居の種類別世帯数</v>
          </cell>
        </row>
        <row r="86">
          <cell r="B86">
            <v>85</v>
          </cell>
          <cell r="C86">
            <v>77</v>
          </cell>
          <cell r="D86" t="str">
            <v>住宅の建て方別世帯数等</v>
          </cell>
        </row>
        <row r="87">
          <cell r="B87">
            <v>86</v>
          </cell>
          <cell r="C87">
            <v>78</v>
          </cell>
          <cell r="D87" t="str">
            <v>住宅の建て方・住宅の所有関係</v>
          </cell>
        </row>
        <row r="88">
          <cell r="B88">
            <v>87</v>
          </cell>
          <cell r="C88">
            <v>79</v>
          </cell>
          <cell r="D88" t="str">
            <v>市営住宅の状況</v>
          </cell>
        </row>
        <row r="89">
          <cell r="B89">
            <v>88</v>
          </cell>
          <cell r="C89">
            <v>80</v>
          </cell>
          <cell r="D89" t="str">
            <v>都市計画区域の用途地域面積</v>
          </cell>
        </row>
        <row r="90">
          <cell r="B90">
            <v>89</v>
          </cell>
          <cell r="C90">
            <v>81</v>
          </cell>
          <cell r="D90" t="str">
            <v>水道給水量</v>
          </cell>
        </row>
        <row r="91">
          <cell r="B91">
            <v>90</v>
          </cell>
          <cell r="C91">
            <v>82</v>
          </cell>
          <cell r="D91" t="str">
            <v>用途別給水量</v>
          </cell>
        </row>
        <row r="92">
          <cell r="B92">
            <v>91</v>
          </cell>
          <cell r="C92">
            <v>83</v>
          </cell>
          <cell r="D92" t="str">
            <v>飲料水供給施設別給水件数・人口</v>
          </cell>
        </row>
        <row r="93">
          <cell r="B93">
            <v>92</v>
          </cell>
          <cell r="C93">
            <v>84</v>
          </cell>
          <cell r="D93" t="str">
            <v>公共下水道整備の状況</v>
          </cell>
        </row>
        <row r="94">
          <cell r="B94">
            <v>93</v>
          </cell>
          <cell r="C94">
            <v>85</v>
          </cell>
          <cell r="D94" t="str">
            <v>公共下水道の利用状況</v>
          </cell>
        </row>
        <row r="95">
          <cell r="B95">
            <v>94</v>
          </cell>
          <cell r="C95">
            <v>86</v>
          </cell>
          <cell r="D95" t="str">
            <v>農業集落排水施設</v>
          </cell>
        </row>
        <row r="96">
          <cell r="B96">
            <v>97</v>
          </cell>
          <cell r="C96">
            <v>87</v>
          </cell>
          <cell r="D96" t="str">
            <v>かみのやま温泉駅の乗車人員</v>
          </cell>
        </row>
        <row r="97">
          <cell r="B97">
            <v>98</v>
          </cell>
          <cell r="C97">
            <v>88</v>
          </cell>
          <cell r="D97" t="str">
            <v>車種別保有自動車数</v>
          </cell>
        </row>
        <row r="98">
          <cell r="B98">
            <v>99</v>
          </cell>
          <cell r="C98">
            <v>89</v>
          </cell>
          <cell r="D98" t="str">
            <v>電話加入数</v>
          </cell>
        </row>
        <row r="99">
          <cell r="B99">
            <v>100</v>
          </cell>
          <cell r="C99">
            <v>90</v>
          </cell>
          <cell r="D99" t="str">
            <v>生活保護人員数及び扶助費</v>
          </cell>
        </row>
        <row r="100">
          <cell r="B100">
            <v>101</v>
          </cell>
          <cell r="C100">
            <v>91</v>
          </cell>
          <cell r="D100" t="str">
            <v>保育園等児童数</v>
          </cell>
        </row>
        <row r="101">
          <cell r="B101">
            <v>102</v>
          </cell>
          <cell r="C101">
            <v>92</v>
          </cell>
          <cell r="D101" t="str">
            <v>児童館等児童数</v>
          </cell>
        </row>
        <row r="102">
          <cell r="B102">
            <v>103</v>
          </cell>
          <cell r="C102">
            <v>93</v>
          </cell>
          <cell r="D102" t="str">
            <v>母子寡婦福祉資金貸付件数及び金額</v>
          </cell>
        </row>
        <row r="103">
          <cell r="B103">
            <v>104</v>
          </cell>
          <cell r="C103">
            <v>94</v>
          </cell>
          <cell r="D103" t="str">
            <v>身体障害者手帳交付者数</v>
          </cell>
        </row>
        <row r="104">
          <cell r="B104">
            <v>105</v>
          </cell>
          <cell r="C104">
            <v>95</v>
          </cell>
          <cell r="D104" t="str">
            <v xml:space="preserve">共同募金額 </v>
          </cell>
        </row>
        <row r="105">
          <cell r="B105">
            <v>106</v>
          </cell>
          <cell r="C105">
            <v>96</v>
          </cell>
          <cell r="D105" t="str">
            <v>年金の被保険者数</v>
          </cell>
        </row>
        <row r="106">
          <cell r="B106">
            <v>108</v>
          </cell>
          <cell r="C106">
            <v>97</v>
          </cell>
          <cell r="D106" t="str">
            <v>拠出年金の件数及び金額</v>
          </cell>
        </row>
        <row r="107">
          <cell r="B107">
            <v>109</v>
          </cell>
          <cell r="C107">
            <v>98</v>
          </cell>
          <cell r="D107" t="str">
            <v>基礎年金の件数及び金額</v>
          </cell>
        </row>
        <row r="108">
          <cell r="B108">
            <v>110</v>
          </cell>
          <cell r="C108">
            <v>99</v>
          </cell>
          <cell r="D108" t="str">
            <v>医療施設数</v>
          </cell>
        </row>
        <row r="109">
          <cell r="B109">
            <v>111</v>
          </cell>
          <cell r="C109">
            <v>100</v>
          </cell>
          <cell r="D109" t="str">
            <v>特定死因別死亡者数</v>
          </cell>
        </row>
        <row r="110">
          <cell r="B110">
            <v>112</v>
          </cell>
          <cell r="C110">
            <v>101</v>
          </cell>
          <cell r="D110" t="str">
            <v>予防接種の実施状況</v>
          </cell>
        </row>
        <row r="111">
          <cell r="B111">
            <v>113</v>
          </cell>
          <cell r="C111">
            <v>102</v>
          </cell>
          <cell r="D111" t="str">
            <v>国民健康保険の加入世帯数及び支給額等</v>
          </cell>
        </row>
        <row r="112">
          <cell r="B112">
            <v>114</v>
          </cell>
          <cell r="C112">
            <v>103</v>
          </cell>
          <cell r="D112" t="str">
            <v>平均余命（全国）</v>
          </cell>
        </row>
        <row r="113">
          <cell r="B113">
            <v>115</v>
          </cell>
          <cell r="C113">
            <v>104</v>
          </cell>
          <cell r="D113" t="str">
            <v>平均寿命（全国）</v>
          </cell>
        </row>
        <row r="114">
          <cell r="B114">
            <v>116</v>
          </cell>
          <cell r="C114">
            <v>105</v>
          </cell>
          <cell r="D114" t="str">
            <v>ごみ・し尿処理量</v>
          </cell>
        </row>
        <row r="115">
          <cell r="B115">
            <v>117</v>
          </cell>
          <cell r="C115">
            <v>106</v>
          </cell>
          <cell r="D115" t="str">
            <v>小学校児童及び中学校生徒数</v>
          </cell>
        </row>
        <row r="116">
          <cell r="B116">
            <v>118</v>
          </cell>
          <cell r="C116">
            <v>107</v>
          </cell>
          <cell r="D116" t="str">
            <v>学校別児童・生徒数</v>
          </cell>
        </row>
        <row r="117">
          <cell r="B117">
            <v>119</v>
          </cell>
          <cell r="C117">
            <v>108</v>
          </cell>
          <cell r="D117" t="str">
            <v>上山明新館高等学校の生徒数</v>
          </cell>
        </row>
        <row r="118">
          <cell r="B118">
            <v>120</v>
          </cell>
          <cell r="C118">
            <v>109</v>
          </cell>
          <cell r="D118" t="str">
            <v>中学校生徒の進路別卒業者数</v>
          </cell>
        </row>
        <row r="119">
          <cell r="B119">
            <v>121</v>
          </cell>
          <cell r="C119">
            <v>110</v>
          </cell>
          <cell r="D119" t="str">
            <v>高等学校の進路別卒業者数</v>
          </cell>
        </row>
        <row r="120">
          <cell r="B120">
            <v>122</v>
          </cell>
          <cell r="C120">
            <v>111</v>
          </cell>
          <cell r="D120" t="str">
            <v>高校卒業者の産業別就職者数</v>
          </cell>
        </row>
        <row r="121">
          <cell r="B121">
            <v>123</v>
          </cell>
          <cell r="C121">
            <v>112</v>
          </cell>
          <cell r="D121" t="str">
            <v>図書館の利用者数</v>
          </cell>
        </row>
        <row r="122">
          <cell r="B122">
            <v>124</v>
          </cell>
          <cell r="C122">
            <v>113</v>
          </cell>
          <cell r="D122" t="str">
            <v>文化財</v>
          </cell>
        </row>
        <row r="123">
          <cell r="B123">
            <v>125</v>
          </cell>
          <cell r="C123">
            <v>114</v>
          </cell>
          <cell r="D123" t="str">
            <v>観光客数</v>
          </cell>
        </row>
        <row r="125">
          <cell r="B125">
            <v>126</v>
          </cell>
          <cell r="C125">
            <v>115</v>
          </cell>
          <cell r="D125" t="str">
            <v>宿泊施設数及び収容可能人員</v>
          </cell>
        </row>
        <row r="126">
          <cell r="B126">
            <v>127</v>
          </cell>
          <cell r="C126">
            <v>116</v>
          </cell>
          <cell r="D126" t="str">
            <v>公衆浴場入浴者数</v>
          </cell>
        </row>
        <row r="128">
          <cell r="B128">
            <v>128</v>
          </cell>
          <cell r="C128">
            <v>117</v>
          </cell>
          <cell r="D128" t="str">
            <v>入浴客数及び入湯税額</v>
          </cell>
        </row>
        <row r="129">
          <cell r="B129">
            <v>129</v>
          </cell>
          <cell r="C129">
            <v>118</v>
          </cell>
          <cell r="D129" t="str">
            <v>テレビ受信契約数</v>
          </cell>
        </row>
        <row r="130">
          <cell r="B130">
            <v>130</v>
          </cell>
          <cell r="C130">
            <v>119</v>
          </cell>
          <cell r="D130" t="str">
            <v>市職員数</v>
          </cell>
        </row>
        <row r="131">
          <cell r="B131">
            <v>131</v>
          </cell>
          <cell r="C131">
            <v>120</v>
          </cell>
          <cell r="D131" t="str">
            <v>永久選挙人名簿登録者数</v>
          </cell>
        </row>
        <row r="132">
          <cell r="B132">
            <v>132</v>
          </cell>
          <cell r="C132">
            <v>121</v>
          </cell>
          <cell r="D132" t="str">
            <v>主要選挙投票者数</v>
          </cell>
        </row>
        <row r="133">
          <cell r="B133">
            <v>133</v>
          </cell>
          <cell r="C133">
            <v>122</v>
          </cell>
          <cell r="D133" t="str">
            <v>市税収入内訳</v>
          </cell>
        </row>
        <row r="134">
          <cell r="B134">
            <v>134</v>
          </cell>
          <cell r="C134">
            <v>123</v>
          </cell>
          <cell r="D134" t="str">
            <v>一般会計決算額（歳入）</v>
          </cell>
        </row>
        <row r="135">
          <cell r="B135">
            <v>135</v>
          </cell>
          <cell r="C135">
            <v>124</v>
          </cell>
          <cell r="D135" t="str">
            <v>一般会計決算額（歳出）</v>
          </cell>
        </row>
        <row r="136">
          <cell r="B136">
            <v>136</v>
          </cell>
          <cell r="C136">
            <v>125</v>
          </cell>
          <cell r="D136" t="str">
            <v>一般会計以外の会計決算額</v>
          </cell>
        </row>
        <row r="137">
          <cell r="B137">
            <v>137</v>
          </cell>
          <cell r="C137">
            <v>126</v>
          </cell>
          <cell r="D137" t="str">
            <v>一般会計当初予算額 (歳入）</v>
          </cell>
        </row>
        <row r="138">
          <cell r="B138">
            <v>138</v>
          </cell>
          <cell r="C138">
            <v>127</v>
          </cell>
          <cell r="D138" t="str">
            <v>一般会計当初予算額 (歳出）</v>
          </cell>
        </row>
        <row r="139">
          <cell r="B139">
            <v>139</v>
          </cell>
          <cell r="C139">
            <v>128</v>
          </cell>
          <cell r="D139" t="str">
            <v>凶悪犯罪発生数及び検挙数</v>
          </cell>
        </row>
        <row r="140">
          <cell r="B140">
            <v>140</v>
          </cell>
          <cell r="C140">
            <v>129</v>
          </cell>
          <cell r="D140" t="str">
            <v>刑法犯罪発生数及び検挙数</v>
          </cell>
        </row>
        <row r="141">
          <cell r="B141">
            <v>141</v>
          </cell>
          <cell r="C141">
            <v>130</v>
          </cell>
          <cell r="D141" t="str">
            <v>交通事故発生数</v>
          </cell>
        </row>
        <row r="142">
          <cell r="B142">
            <v>142</v>
          </cell>
          <cell r="C142">
            <v>131</v>
          </cell>
          <cell r="D142" t="str">
            <v>火災発生数</v>
          </cell>
        </row>
        <row r="143">
          <cell r="B143">
            <v>143</v>
          </cell>
          <cell r="C143">
            <v>132</v>
          </cell>
          <cell r="D143" t="str">
            <v>救急出動件数</v>
          </cell>
        </row>
        <row r="144">
          <cell r="B144">
            <v>144</v>
          </cell>
          <cell r="C144">
            <v>133</v>
          </cell>
          <cell r="D144" t="str">
            <v>月別救急出動件数</v>
          </cell>
        </row>
        <row r="145">
          <cell r="B145">
            <v>145</v>
          </cell>
          <cell r="C145">
            <v>134</v>
          </cell>
          <cell r="D145" t="str">
            <v>産業別市内総生産</v>
          </cell>
        </row>
        <row r="146">
          <cell r="B146">
            <v>146</v>
          </cell>
          <cell r="C146">
            <v>135</v>
          </cell>
          <cell r="D146" t="str">
            <v>市民所得の分配</v>
          </cell>
        </row>
        <row r="147">
          <cell r="B147">
            <v>147</v>
          </cell>
          <cell r="C147">
            <v>136</v>
          </cell>
          <cell r="D147" t="str">
            <v>県民所得・国民所得</v>
          </cell>
        </row>
        <row r="148">
          <cell r="B148">
            <v>148</v>
          </cell>
          <cell r="C148">
            <v>137</v>
          </cell>
          <cell r="D148" t="str">
            <v>消費者物価指数</v>
          </cell>
        </row>
        <row r="149">
          <cell r="B149">
            <v>150</v>
          </cell>
          <cell r="C149">
            <v>138</v>
          </cell>
          <cell r="D149" t="str">
            <v>面積・世帯・人口</v>
          </cell>
        </row>
        <row r="150">
          <cell r="B150">
            <v>151</v>
          </cell>
          <cell r="C150">
            <v>139</v>
          </cell>
          <cell r="D150" t="str">
            <v>労働力人口・事業所数・市職員数</v>
          </cell>
        </row>
        <row r="151">
          <cell r="B151">
            <v>152</v>
          </cell>
          <cell r="C151">
            <v>140</v>
          </cell>
          <cell r="D151" t="str">
            <v>農家数・農家人口</v>
          </cell>
        </row>
        <row r="152">
          <cell r="B152">
            <v>153</v>
          </cell>
          <cell r="C152">
            <v>141</v>
          </cell>
          <cell r="D152" t="str">
            <v>農業産出額（県内）</v>
          </cell>
        </row>
        <row r="153">
          <cell r="B153">
            <v>154</v>
          </cell>
          <cell r="C153">
            <v>142</v>
          </cell>
          <cell r="D153" t="str">
            <v>経営耕地面積（県内）</v>
          </cell>
        </row>
        <row r="154">
          <cell r="B154">
            <v>155</v>
          </cell>
          <cell r="C154">
            <v>143</v>
          </cell>
          <cell r="D154" t="str">
            <v>工業事業所数（県内）</v>
          </cell>
        </row>
        <row r="155">
          <cell r="B155">
            <v>156</v>
          </cell>
          <cell r="C155">
            <v>144</v>
          </cell>
          <cell r="D155" t="str">
            <v>製造品出荷額等（県内）</v>
          </cell>
        </row>
        <row r="156">
          <cell r="B156">
            <v>157</v>
          </cell>
          <cell r="C156">
            <v>145</v>
          </cell>
          <cell r="D156" t="str">
            <v>商店数・商業従業者数（県内）</v>
          </cell>
        </row>
        <row r="157">
          <cell r="B157">
            <v>158</v>
          </cell>
          <cell r="C157">
            <v>146</v>
          </cell>
          <cell r="D157" t="str">
            <v>売場面積・年間商品販売額（小売業）</v>
          </cell>
        </row>
        <row r="158">
          <cell r="B158">
            <v>159</v>
          </cell>
          <cell r="C158">
            <v>147</v>
          </cell>
          <cell r="D158" t="str">
            <v>財政状況</v>
          </cell>
        </row>
        <row r="159">
          <cell r="B159">
            <v>160</v>
          </cell>
          <cell r="C159">
            <v>148</v>
          </cell>
          <cell r="D159" t="str">
            <v>市民所得</v>
          </cell>
        </row>
        <row r="160">
          <cell r="B160">
            <v>162</v>
          </cell>
          <cell r="C160">
            <v>149</v>
          </cell>
        </row>
        <row r="161">
          <cell r="B161">
            <v>163</v>
          </cell>
          <cell r="C161">
            <v>150</v>
          </cell>
        </row>
        <row r="162">
          <cell r="B162">
            <v>164</v>
          </cell>
          <cell r="C162">
            <v>151</v>
          </cell>
        </row>
        <row r="163">
          <cell r="B163">
            <v>165</v>
          </cell>
          <cell r="C163">
            <v>152</v>
          </cell>
        </row>
        <row r="164">
          <cell r="B164">
            <v>166</v>
          </cell>
          <cell r="C164">
            <v>153</v>
          </cell>
        </row>
        <row r="165">
          <cell r="B165">
            <v>167</v>
          </cell>
          <cell r="C165">
            <v>154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showGridLines="0" tabSelected="1" zoomScaleSheetLayoutView="100" workbookViewId="0">
      <selection sqref="A1:B1"/>
    </sheetView>
  </sheetViews>
  <sheetFormatPr defaultRowHeight="18.75" x14ac:dyDescent="0.4"/>
  <cols>
    <col min="1" max="1" width="9" style="1"/>
    <col min="2" max="2" width="57.375" style="1" customWidth="1"/>
    <col min="3" max="3" width="9" style="1" customWidth="1"/>
    <col min="4" max="16384" width="9" style="1"/>
  </cols>
  <sheetData>
    <row r="1" spans="1:5" ht="30" customHeight="1" x14ac:dyDescent="0.4">
      <c r="A1" s="74" t="s">
        <v>116</v>
      </c>
      <c r="B1" s="74"/>
      <c r="C1" s="7"/>
      <c r="D1" s="7"/>
      <c r="E1" s="7"/>
    </row>
    <row r="2" spans="1:5" ht="30" customHeight="1" x14ac:dyDescent="0.4">
      <c r="A2" s="74" t="s">
        <v>10</v>
      </c>
      <c r="B2" s="74"/>
      <c r="C2" s="7"/>
      <c r="D2" s="7"/>
      <c r="E2" s="7"/>
    </row>
    <row r="3" spans="1:5" ht="30" customHeight="1" x14ac:dyDescent="0.4">
      <c r="A3" s="75" t="s">
        <v>114</v>
      </c>
      <c r="B3" s="75"/>
      <c r="C3" s="8"/>
      <c r="D3" s="8"/>
      <c r="E3" s="8"/>
    </row>
    <row r="4" spans="1:5" ht="30" customHeight="1" x14ac:dyDescent="0.4">
      <c r="A4" s="3" t="s">
        <v>115</v>
      </c>
      <c r="B4" s="4" t="s">
        <v>4</v>
      </c>
      <c r="C4" s="5"/>
      <c r="D4" s="5"/>
      <c r="E4" s="5"/>
    </row>
    <row r="5" spans="1:5" s="2" customFormat="1" ht="30" customHeight="1" x14ac:dyDescent="0.4">
      <c r="A5" s="72" t="s">
        <v>51</v>
      </c>
      <c r="B5" s="6" t="s">
        <v>1</v>
      </c>
      <c r="C5" s="6"/>
      <c r="D5" s="6"/>
      <c r="E5" s="6"/>
    </row>
    <row r="6" spans="1:5" s="2" customFormat="1" ht="30" customHeight="1" x14ac:dyDescent="0.4">
      <c r="A6" s="73" t="s">
        <v>53</v>
      </c>
      <c r="B6" s="5" t="s">
        <v>45</v>
      </c>
      <c r="C6" s="5"/>
      <c r="D6" s="5"/>
      <c r="E6" s="5"/>
    </row>
    <row r="7" spans="1:5" s="2" customFormat="1" ht="30" customHeight="1" x14ac:dyDescent="0.4">
      <c r="A7" s="73" t="s">
        <v>42</v>
      </c>
      <c r="B7" s="5" t="s">
        <v>47</v>
      </c>
      <c r="C7" s="5"/>
      <c r="D7" s="5"/>
      <c r="E7" s="5"/>
    </row>
    <row r="8" spans="1:5" s="2" customFormat="1" ht="30" customHeight="1" x14ac:dyDescent="0.4">
      <c r="A8" s="73" t="s">
        <v>55</v>
      </c>
      <c r="B8" s="5" t="s">
        <v>46</v>
      </c>
      <c r="C8" s="5"/>
      <c r="D8" s="5"/>
      <c r="E8" s="5"/>
    </row>
    <row r="9" spans="1:5" s="2" customFormat="1" ht="30" customHeight="1" x14ac:dyDescent="0.4">
      <c r="A9" s="73" t="s">
        <v>3</v>
      </c>
      <c r="B9" s="5" t="s">
        <v>29</v>
      </c>
      <c r="C9" s="5"/>
      <c r="D9" s="5"/>
      <c r="E9" s="5"/>
    </row>
    <row r="10" spans="1:5" s="2" customFormat="1" ht="30" customHeight="1" x14ac:dyDescent="0.4">
      <c r="A10" s="73" t="s">
        <v>56</v>
      </c>
      <c r="B10" s="5" t="s">
        <v>49</v>
      </c>
      <c r="C10" s="5"/>
      <c r="D10" s="5"/>
      <c r="E10" s="5"/>
    </row>
    <row r="11" spans="1:5" s="2" customFormat="1" ht="30" customHeight="1" x14ac:dyDescent="0.4"/>
    <row r="12" spans="1:5" s="2" customFormat="1" ht="30" customHeight="1" x14ac:dyDescent="0.4"/>
    <row r="13" spans="1:5" s="2" customFormat="1" ht="30" customHeight="1" x14ac:dyDescent="0.4"/>
    <row r="14" spans="1:5" s="2" customFormat="1" ht="30" customHeight="1" x14ac:dyDescent="0.4"/>
    <row r="15" spans="1:5" s="2" customFormat="1" ht="30" customHeight="1" x14ac:dyDescent="0.4"/>
    <row r="16" spans="1:5" s="2" customFormat="1" ht="30" customHeight="1" x14ac:dyDescent="0.4"/>
    <row r="17" s="2" customFormat="1" ht="24.95" customHeight="1" x14ac:dyDescent="0.4"/>
    <row r="18" s="2" customFormat="1" ht="24.95" customHeight="1" x14ac:dyDescent="0.4"/>
    <row r="19" s="2" customFormat="1" ht="24.95" customHeight="1" x14ac:dyDescent="0.4"/>
    <row r="20" s="2" customFormat="1" ht="24.95" customHeight="1" x14ac:dyDescent="0.4"/>
    <row r="21" s="2" customFormat="1" ht="24.95" customHeight="1" x14ac:dyDescent="0.4"/>
    <row r="22" s="2" customFormat="1" ht="24.95" customHeight="1" x14ac:dyDescent="0.4"/>
    <row r="23" s="2" customFormat="1" ht="24.95" customHeight="1" x14ac:dyDescent="0.4"/>
    <row r="24" s="2" customFormat="1" ht="24.95" customHeight="1" x14ac:dyDescent="0.4"/>
    <row r="25" s="2" customFormat="1" ht="24.95" customHeight="1" x14ac:dyDescent="0.4"/>
    <row r="26" s="2" customFormat="1" ht="24.95" customHeight="1" x14ac:dyDescent="0.4"/>
    <row r="27" s="2" customFormat="1" ht="24.95" customHeight="1" x14ac:dyDescent="0.4"/>
    <row r="28" s="2" customFormat="1" ht="24.95" customHeight="1" x14ac:dyDescent="0.4"/>
    <row r="29" s="2" customFormat="1" ht="24.95" customHeight="1" x14ac:dyDescent="0.4"/>
    <row r="30" s="2" customFormat="1" ht="24.95" customHeight="1" x14ac:dyDescent="0.4"/>
    <row r="31" s="2" customFormat="1" ht="24.95" customHeight="1" x14ac:dyDescent="0.4"/>
    <row r="32" s="2" customFormat="1" ht="24.95" customHeight="1" x14ac:dyDescent="0.4"/>
    <row r="33" s="2" customFormat="1" ht="24.95" customHeight="1" x14ac:dyDescent="0.4"/>
    <row r="34" s="2" customFormat="1" ht="24.95" customHeight="1" x14ac:dyDescent="0.4"/>
    <row r="35" s="2" customFormat="1" ht="24.95" customHeight="1" x14ac:dyDescent="0.4"/>
    <row r="36" s="2" customFormat="1" ht="24.95" customHeight="1" x14ac:dyDescent="0.4"/>
    <row r="37" s="2" customFormat="1" ht="24.95" customHeight="1" x14ac:dyDescent="0.4"/>
    <row r="38" s="2" customFormat="1" ht="24.95" customHeight="1" x14ac:dyDescent="0.4"/>
    <row r="39" s="2" customFormat="1" ht="24.95" customHeight="1" x14ac:dyDescent="0.4"/>
    <row r="40" s="2" customFormat="1" ht="24.95" customHeight="1" x14ac:dyDescent="0.4"/>
    <row r="41" s="2" customFormat="1" ht="24.95" customHeight="1" x14ac:dyDescent="0.4"/>
    <row r="42" s="2" customFormat="1" ht="24.95" customHeight="1" x14ac:dyDescent="0.4"/>
    <row r="43" s="2" customFormat="1" ht="24.95" customHeight="1" x14ac:dyDescent="0.4"/>
    <row r="44" s="2" customFormat="1" ht="24.95" customHeight="1" x14ac:dyDescent="0.4"/>
    <row r="45" s="2" customFormat="1" ht="24.95" customHeight="1" x14ac:dyDescent="0.4"/>
    <row r="46" s="2" customFormat="1" ht="24.95" customHeight="1" x14ac:dyDescent="0.4"/>
    <row r="47" s="2" customFormat="1" ht="24.95" customHeight="1" x14ac:dyDescent="0.4"/>
    <row r="48" s="2" customFormat="1" ht="24.95" customHeight="1" x14ac:dyDescent="0.4"/>
    <row r="49" s="2" customFormat="1" ht="24.95" customHeight="1" x14ac:dyDescent="0.4"/>
    <row r="50" s="2" customFormat="1" ht="24.95" customHeight="1" x14ac:dyDescent="0.4"/>
    <row r="51" s="2" customFormat="1" ht="24.95" customHeight="1" x14ac:dyDescent="0.4"/>
    <row r="52" s="2" customFormat="1" ht="24.95" customHeight="1" x14ac:dyDescent="0.4"/>
    <row r="53" s="2" customFormat="1" ht="24.95" customHeight="1" x14ac:dyDescent="0.4"/>
    <row r="54" s="2" customFormat="1" ht="24.95" customHeight="1" x14ac:dyDescent="0.4"/>
    <row r="55" s="2" customFormat="1" ht="24.95" customHeight="1" x14ac:dyDescent="0.4"/>
    <row r="56" s="2" customFormat="1" ht="24.95" customHeight="1" x14ac:dyDescent="0.4"/>
    <row r="57" s="2" customFormat="1" ht="24.95" customHeight="1" x14ac:dyDescent="0.4"/>
    <row r="58" s="2" customFormat="1" ht="24.95" customHeight="1" x14ac:dyDescent="0.4"/>
    <row r="59" s="2" customFormat="1" ht="24.95" customHeight="1" x14ac:dyDescent="0.4"/>
    <row r="60" s="2" customFormat="1" ht="24.95" customHeight="1" x14ac:dyDescent="0.4"/>
    <row r="61" s="2" customFormat="1" ht="24.95" customHeight="1" x14ac:dyDescent="0.4"/>
    <row r="62" s="2" customFormat="1" ht="24.95" customHeight="1" x14ac:dyDescent="0.4"/>
    <row r="63" s="2" customFormat="1" ht="24.95" customHeight="1" x14ac:dyDescent="0.4"/>
    <row r="64" s="2" customFormat="1" ht="24.95" customHeight="1" x14ac:dyDescent="0.4"/>
  </sheetData>
  <sheetProtection sheet="1" objects="1" scenarios="1"/>
  <mergeCells count="3">
    <mergeCell ref="A1:B1"/>
    <mergeCell ref="A2:B2"/>
    <mergeCell ref="A3:B3"/>
  </mergeCells>
  <phoneticPr fontId="3"/>
  <hyperlinks>
    <hyperlink ref="A5" location="'3-1'!A1" display="3-1" xr:uid="{00000000-0004-0000-0000-000000000000}"/>
    <hyperlink ref="A6:A10" location="'2-1'!A1" display="3-2" xr:uid="{00000000-0004-0000-0000-000001000000}"/>
    <hyperlink ref="A6" location="'3-2'!A1" display="3-2" xr:uid="{00000000-0004-0000-0000-000002000000}"/>
    <hyperlink ref="A7" location="'3-3'!A1" display="3-3" xr:uid="{00000000-0004-0000-0000-000003000000}"/>
    <hyperlink ref="A8" location="'3-4'!A1" display="3-4" xr:uid="{00000000-0004-0000-0000-000004000000}"/>
    <hyperlink ref="A9" location="'3-5'!A1" display="3-5" xr:uid="{00000000-0004-0000-0000-000005000000}"/>
    <hyperlink ref="A10" location="'3-6'!A1" display="3-6" xr:uid="{00000000-0004-0000-0000-000006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showGridLines="0" zoomScaleSheetLayoutView="100" workbookViewId="0">
      <selection activeCell="C10" sqref="C10:D10"/>
    </sheetView>
  </sheetViews>
  <sheetFormatPr defaultRowHeight="15" customHeight="1" x14ac:dyDescent="0.4"/>
  <cols>
    <col min="1" max="1" width="5.625" style="9" customWidth="1"/>
    <col min="2" max="3" width="2.625" style="9" customWidth="1"/>
    <col min="4" max="4" width="19.625" style="9" customWidth="1"/>
    <col min="5" max="10" width="9.625" style="9" customWidth="1"/>
    <col min="11" max="11" width="3.25" style="9" customWidth="1"/>
    <col min="12" max="12" width="9" style="9" customWidth="1"/>
    <col min="13" max="16384" width="9" style="9"/>
  </cols>
  <sheetData>
    <row r="1" spans="1:10" ht="20.25" customHeight="1" x14ac:dyDescent="0.4">
      <c r="A1" s="10" t="s">
        <v>59</v>
      </c>
    </row>
    <row r="2" spans="1:10" ht="20.25" customHeight="1" x14ac:dyDescent="0.4">
      <c r="A2" s="11"/>
      <c r="D2" s="21"/>
      <c r="E2" s="21"/>
      <c r="F2" s="21"/>
      <c r="G2" s="21"/>
      <c r="H2" s="21"/>
      <c r="I2" s="21"/>
      <c r="J2" s="31" t="s">
        <v>39</v>
      </c>
    </row>
    <row r="3" spans="1:10" ht="15" customHeight="1" x14ac:dyDescent="0.4">
      <c r="A3" s="11"/>
      <c r="B3" s="84" t="s">
        <v>44</v>
      </c>
      <c r="C3" s="85"/>
      <c r="D3" s="86"/>
      <c r="E3" s="76" t="s">
        <v>23</v>
      </c>
      <c r="F3" s="76"/>
      <c r="G3" s="76"/>
      <c r="H3" s="76" t="s">
        <v>58</v>
      </c>
      <c r="I3" s="76"/>
      <c r="J3" s="76"/>
    </row>
    <row r="4" spans="1:10" ht="15" customHeight="1" x14ac:dyDescent="0.4">
      <c r="A4" s="11"/>
      <c r="B4" s="87"/>
      <c r="C4" s="88"/>
      <c r="D4" s="89"/>
      <c r="E4" s="26" t="s">
        <v>15</v>
      </c>
      <c r="F4" s="26" t="s">
        <v>12</v>
      </c>
      <c r="G4" s="26" t="s">
        <v>13</v>
      </c>
      <c r="H4" s="26" t="s">
        <v>15</v>
      </c>
      <c r="I4" s="26" t="s">
        <v>12</v>
      </c>
      <c r="J4" s="26" t="s">
        <v>13</v>
      </c>
    </row>
    <row r="5" spans="1:10" ht="15" customHeight="1" x14ac:dyDescent="0.4">
      <c r="A5" s="11"/>
      <c r="B5" s="77" t="s">
        <v>25</v>
      </c>
      <c r="C5" s="78"/>
      <c r="D5" s="79"/>
      <c r="E5" s="27">
        <v>31569</v>
      </c>
      <c r="F5" s="27">
        <v>14951</v>
      </c>
      <c r="G5" s="27">
        <v>16618</v>
      </c>
      <c r="H5" s="27">
        <v>29110</v>
      </c>
      <c r="I5" s="27">
        <v>13909</v>
      </c>
      <c r="J5" s="27">
        <v>15201</v>
      </c>
    </row>
    <row r="6" spans="1:10" ht="15" customHeight="1" x14ac:dyDescent="0.4">
      <c r="A6" s="11"/>
      <c r="B6" s="13" t="s">
        <v>16</v>
      </c>
      <c r="C6" s="19"/>
      <c r="D6" s="22"/>
      <c r="E6" s="27">
        <v>28280</v>
      </c>
      <c r="F6" s="27">
        <v>13263</v>
      </c>
      <c r="G6" s="27">
        <v>15017</v>
      </c>
      <c r="H6" s="27">
        <v>26214</v>
      </c>
      <c r="I6" s="27">
        <v>12437</v>
      </c>
      <c r="J6" s="27">
        <v>13777</v>
      </c>
    </row>
    <row r="7" spans="1:10" ht="15" customHeight="1" x14ac:dyDescent="0.4">
      <c r="A7" s="11"/>
      <c r="B7" s="14"/>
      <c r="C7" s="80" t="s">
        <v>7</v>
      </c>
      <c r="D7" s="81"/>
      <c r="E7" s="27">
        <v>16379</v>
      </c>
      <c r="F7" s="27">
        <v>8915</v>
      </c>
      <c r="G7" s="27">
        <v>7464</v>
      </c>
      <c r="H7" s="27">
        <v>15051</v>
      </c>
      <c r="I7" s="27">
        <v>8141</v>
      </c>
      <c r="J7" s="27">
        <v>6910</v>
      </c>
    </row>
    <row r="8" spans="1:10" ht="15" customHeight="1" x14ac:dyDescent="0.4">
      <c r="A8" s="12"/>
      <c r="B8" s="14"/>
      <c r="C8" s="14"/>
      <c r="D8" s="23" t="s">
        <v>50</v>
      </c>
      <c r="E8" s="28">
        <v>15814</v>
      </c>
      <c r="F8" s="28">
        <v>8520</v>
      </c>
      <c r="G8" s="28">
        <v>7294</v>
      </c>
      <c r="H8" s="28">
        <v>14442</v>
      </c>
      <c r="I8" s="28">
        <v>7756</v>
      </c>
      <c r="J8" s="28">
        <v>6686</v>
      </c>
    </row>
    <row r="9" spans="1:10" ht="15" customHeight="1" x14ac:dyDescent="0.4">
      <c r="B9" s="14"/>
      <c r="C9" s="14"/>
      <c r="D9" s="24" t="s">
        <v>57</v>
      </c>
      <c r="E9" s="28">
        <v>565</v>
      </c>
      <c r="F9" s="28">
        <v>395</v>
      </c>
      <c r="G9" s="28">
        <v>170</v>
      </c>
      <c r="H9" s="28">
        <v>609</v>
      </c>
      <c r="I9" s="28">
        <v>385</v>
      </c>
      <c r="J9" s="28">
        <v>224</v>
      </c>
    </row>
    <row r="10" spans="1:10" ht="15" customHeight="1" x14ac:dyDescent="0.4">
      <c r="B10" s="15"/>
      <c r="C10" s="82" t="s">
        <v>5</v>
      </c>
      <c r="D10" s="83"/>
      <c r="E10" s="27">
        <v>11685</v>
      </c>
      <c r="F10" s="27">
        <v>4237</v>
      </c>
      <c r="G10" s="27">
        <v>7448</v>
      </c>
      <c r="H10" s="27">
        <v>10470</v>
      </c>
      <c r="I10" s="27">
        <v>3961</v>
      </c>
      <c r="J10" s="27">
        <v>6509</v>
      </c>
    </row>
    <row r="11" spans="1:10" ht="15" customHeight="1" x14ac:dyDescent="0.4">
      <c r="D11" s="21"/>
      <c r="E11" s="21"/>
      <c r="F11" s="21"/>
      <c r="G11" s="21"/>
      <c r="I11" s="30"/>
      <c r="J11" s="32" t="s">
        <v>18</v>
      </c>
    </row>
    <row r="12" spans="1:10" ht="15" customHeight="1" x14ac:dyDescent="0.4">
      <c r="B12" s="16" t="s">
        <v>41</v>
      </c>
      <c r="C12" s="20"/>
      <c r="E12" s="16"/>
      <c r="F12" s="16"/>
      <c r="G12" s="21"/>
      <c r="H12" s="21"/>
      <c r="I12" s="21"/>
      <c r="J12" s="21"/>
    </row>
    <row r="13" spans="1:10" ht="15" customHeight="1" x14ac:dyDescent="0.4">
      <c r="B13" s="17" t="s">
        <v>54</v>
      </c>
      <c r="C13" s="20"/>
      <c r="D13" s="25"/>
      <c r="E13" s="20"/>
      <c r="F13" s="20"/>
      <c r="G13" s="29"/>
      <c r="H13" s="29"/>
      <c r="I13" s="29"/>
      <c r="J13" s="29"/>
    </row>
    <row r="14" spans="1:10" ht="15" customHeight="1" x14ac:dyDescent="0.4">
      <c r="G14" s="19"/>
    </row>
    <row r="15" spans="1:10" ht="15" customHeight="1" x14ac:dyDescent="0.4">
      <c r="B15" s="18" t="s">
        <v>6</v>
      </c>
      <c r="G15" s="19"/>
    </row>
    <row r="16" spans="1:10" ht="15" customHeight="1" x14ac:dyDescent="0.4">
      <c r="F16" s="19"/>
    </row>
  </sheetData>
  <sheetProtection sheet="1" objects="1" scenarios="1"/>
  <mergeCells count="6">
    <mergeCell ref="E3:G3"/>
    <mergeCell ref="H3:J3"/>
    <mergeCell ref="B5:D5"/>
    <mergeCell ref="C7:D7"/>
    <mergeCell ref="C10:D10"/>
    <mergeCell ref="B3:D4"/>
  </mergeCells>
  <phoneticPr fontId="3"/>
  <hyperlinks>
    <hyperlink ref="B15" location="目次!A1" display="目次へ戻る" xr:uid="{00000000-0004-0000-0100-000000000000}"/>
  </hyperlinks>
  <pageMargins left="0.78700000000000003" right="0.78700000000000003" top="0.98399999999999999" bottom="0.98399999999999999" header="0.51200000000000001" footer="0.51200000000000001"/>
  <pageSetup paperSize="9"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"/>
  <sheetViews>
    <sheetView showGridLines="0" zoomScaleSheetLayoutView="100" workbookViewId="0">
      <selection activeCell="L28" sqref="L28"/>
    </sheetView>
  </sheetViews>
  <sheetFormatPr defaultRowHeight="15" customHeight="1" x14ac:dyDescent="0.4"/>
  <cols>
    <col min="1" max="1" width="5.625" style="9" customWidth="1"/>
    <col min="2" max="3" width="2.625" style="9" customWidth="1"/>
    <col min="4" max="4" width="35.75" style="9" bestFit="1" customWidth="1"/>
    <col min="5" max="10" width="9.625" style="9" customWidth="1"/>
    <col min="11" max="11" width="3.375" style="9" customWidth="1"/>
    <col min="12" max="12" width="9" style="9" customWidth="1"/>
    <col min="13" max="16384" width="9" style="9"/>
  </cols>
  <sheetData>
    <row r="1" spans="1:10" ht="20.25" customHeight="1" x14ac:dyDescent="0.4">
      <c r="A1" s="10" t="s">
        <v>83</v>
      </c>
    </row>
    <row r="2" spans="1:10" ht="15" customHeight="1" x14ac:dyDescent="0.4">
      <c r="A2" s="11"/>
      <c r="B2" s="21"/>
      <c r="C2" s="21"/>
      <c r="D2" s="21"/>
      <c r="E2" s="16"/>
      <c r="F2" s="16"/>
      <c r="G2" s="16"/>
      <c r="H2" s="16"/>
      <c r="I2" s="16"/>
      <c r="J2" s="31" t="s">
        <v>39</v>
      </c>
    </row>
    <row r="3" spans="1:10" ht="15" customHeight="1" x14ac:dyDescent="0.4">
      <c r="A3" s="11"/>
      <c r="B3" s="84" t="s">
        <v>22</v>
      </c>
      <c r="C3" s="85"/>
      <c r="D3" s="86"/>
      <c r="E3" s="76" t="s">
        <v>23</v>
      </c>
      <c r="F3" s="76"/>
      <c r="G3" s="76"/>
      <c r="H3" s="76" t="s">
        <v>58</v>
      </c>
      <c r="I3" s="76"/>
      <c r="J3" s="76"/>
    </row>
    <row r="4" spans="1:10" ht="15" customHeight="1" x14ac:dyDescent="0.4">
      <c r="A4" s="11"/>
      <c r="B4" s="87"/>
      <c r="C4" s="88"/>
      <c r="D4" s="89"/>
      <c r="E4" s="26" t="s">
        <v>82</v>
      </c>
      <c r="F4" s="26" t="s">
        <v>12</v>
      </c>
      <c r="G4" s="26" t="s">
        <v>13</v>
      </c>
      <c r="H4" s="26" t="s">
        <v>82</v>
      </c>
      <c r="I4" s="26" t="s">
        <v>12</v>
      </c>
      <c r="J4" s="26" t="s">
        <v>13</v>
      </c>
    </row>
    <row r="5" spans="1:10" ht="15" customHeight="1" x14ac:dyDescent="0.4">
      <c r="A5" s="11"/>
      <c r="B5" s="77" t="s">
        <v>43</v>
      </c>
      <c r="C5" s="78"/>
      <c r="D5" s="79"/>
      <c r="E5" s="27">
        <f>SUM(F5:G5)</f>
        <v>15814</v>
      </c>
      <c r="F5" s="27">
        <v>8520</v>
      </c>
      <c r="G5" s="27">
        <v>7294</v>
      </c>
      <c r="H5" s="27">
        <v>14442</v>
      </c>
      <c r="I5" s="27">
        <v>7756</v>
      </c>
      <c r="J5" s="27">
        <v>6686</v>
      </c>
    </row>
    <row r="6" spans="1:10" ht="15" customHeight="1" x14ac:dyDescent="0.4">
      <c r="A6" s="11"/>
      <c r="B6" s="33" t="s">
        <v>81</v>
      </c>
      <c r="C6" s="38"/>
      <c r="D6" s="40"/>
      <c r="E6" s="27">
        <f>SUM(F6:G6)</f>
        <v>1719</v>
      </c>
      <c r="F6" s="27">
        <v>1067</v>
      </c>
      <c r="G6" s="27">
        <v>652</v>
      </c>
      <c r="H6" s="27">
        <v>1431</v>
      </c>
      <c r="I6" s="27">
        <v>902</v>
      </c>
      <c r="J6" s="27">
        <v>529</v>
      </c>
    </row>
    <row r="7" spans="1:10" ht="15" customHeight="1" x14ac:dyDescent="0.4">
      <c r="A7" s="11"/>
      <c r="B7" s="34"/>
      <c r="C7" s="96" t="s">
        <v>61</v>
      </c>
      <c r="D7" s="97"/>
      <c r="E7" s="27">
        <v>1719</v>
      </c>
      <c r="F7" s="27">
        <v>1067</v>
      </c>
      <c r="G7" s="27">
        <v>652</v>
      </c>
      <c r="H7" s="27">
        <v>1431</v>
      </c>
      <c r="I7" s="27">
        <v>902</v>
      </c>
      <c r="J7" s="27">
        <v>529</v>
      </c>
    </row>
    <row r="8" spans="1:10" ht="15" customHeight="1" x14ac:dyDescent="0.4">
      <c r="A8" s="12"/>
      <c r="B8" s="13"/>
      <c r="C8" s="35"/>
      <c r="D8" s="41" t="s">
        <v>79</v>
      </c>
      <c r="E8" s="27">
        <v>1703</v>
      </c>
      <c r="F8" s="27">
        <v>1053</v>
      </c>
      <c r="G8" s="27">
        <v>650</v>
      </c>
      <c r="H8" s="27">
        <v>1415</v>
      </c>
      <c r="I8" s="27">
        <v>887</v>
      </c>
      <c r="J8" s="27">
        <v>528</v>
      </c>
    </row>
    <row r="9" spans="1:10" ht="15" customHeight="1" x14ac:dyDescent="0.4">
      <c r="B9" s="13"/>
      <c r="C9" s="90" t="s">
        <v>78</v>
      </c>
      <c r="D9" s="91"/>
      <c r="E9" s="42" t="s">
        <v>14</v>
      </c>
      <c r="F9" s="42" t="s">
        <v>14</v>
      </c>
      <c r="G9" s="42" t="s">
        <v>14</v>
      </c>
      <c r="H9" s="42" t="s">
        <v>14</v>
      </c>
      <c r="I9" s="42" t="s">
        <v>14</v>
      </c>
      <c r="J9" s="42" t="s">
        <v>14</v>
      </c>
    </row>
    <row r="10" spans="1:10" ht="15" customHeight="1" x14ac:dyDescent="0.4">
      <c r="B10" s="33" t="s">
        <v>77</v>
      </c>
      <c r="C10" s="38"/>
      <c r="D10" s="40"/>
      <c r="E10" s="28">
        <f t="shared" ref="E10:E29" si="0">SUM(F10:G10)</f>
        <v>3899</v>
      </c>
      <c r="F10" s="28">
        <v>2639</v>
      </c>
      <c r="G10" s="28">
        <v>1260</v>
      </c>
      <c r="H10" s="28">
        <v>3470</v>
      </c>
      <c r="I10" s="28">
        <v>2369</v>
      </c>
      <c r="J10" s="28">
        <v>1101</v>
      </c>
    </row>
    <row r="11" spans="1:10" ht="15" customHeight="1" x14ac:dyDescent="0.4">
      <c r="B11" s="34"/>
      <c r="C11" s="96" t="s">
        <v>76</v>
      </c>
      <c r="D11" s="97"/>
      <c r="E11" s="43">
        <f t="shared" si="0"/>
        <v>5</v>
      </c>
      <c r="F11" s="43">
        <v>5</v>
      </c>
      <c r="G11" s="45" t="s">
        <v>14</v>
      </c>
      <c r="H11" s="43">
        <v>8</v>
      </c>
      <c r="I11" s="43">
        <v>7</v>
      </c>
      <c r="J11" s="43">
        <v>1</v>
      </c>
    </row>
    <row r="12" spans="1:10" ht="15" customHeight="1" x14ac:dyDescent="0.4">
      <c r="B12" s="34"/>
      <c r="C12" s="96" t="s">
        <v>75</v>
      </c>
      <c r="D12" s="97"/>
      <c r="E12" s="28">
        <f t="shared" si="0"/>
        <v>1242</v>
      </c>
      <c r="F12" s="28">
        <v>1081</v>
      </c>
      <c r="G12" s="28">
        <v>161</v>
      </c>
      <c r="H12" s="28">
        <v>1143</v>
      </c>
      <c r="I12" s="28">
        <v>958</v>
      </c>
      <c r="J12" s="28">
        <v>185</v>
      </c>
    </row>
    <row r="13" spans="1:10" ht="15" customHeight="1" x14ac:dyDescent="0.4">
      <c r="B13" s="35"/>
      <c r="C13" s="90" t="s">
        <v>73</v>
      </c>
      <c r="D13" s="91"/>
      <c r="E13" s="44">
        <f t="shared" si="0"/>
        <v>2652</v>
      </c>
      <c r="F13" s="44">
        <v>1553</v>
      </c>
      <c r="G13" s="44">
        <v>1099</v>
      </c>
      <c r="H13" s="44">
        <v>2319</v>
      </c>
      <c r="I13" s="44">
        <v>1404</v>
      </c>
      <c r="J13" s="44">
        <v>915</v>
      </c>
    </row>
    <row r="14" spans="1:10" ht="15" customHeight="1" x14ac:dyDescent="0.4">
      <c r="B14" s="36" t="s">
        <v>72</v>
      </c>
      <c r="C14" s="39"/>
      <c r="D14" s="40"/>
      <c r="E14" s="28">
        <f t="shared" si="0"/>
        <v>10084</v>
      </c>
      <c r="F14" s="28">
        <v>4763</v>
      </c>
      <c r="G14" s="28">
        <v>5321</v>
      </c>
      <c r="H14" s="28">
        <v>9268</v>
      </c>
      <c r="I14" s="28">
        <v>4344</v>
      </c>
      <c r="J14" s="28">
        <v>4924</v>
      </c>
    </row>
    <row r="15" spans="1:10" ht="15" customHeight="1" x14ac:dyDescent="0.4">
      <c r="B15" s="34"/>
      <c r="C15" s="92" t="s">
        <v>71</v>
      </c>
      <c r="D15" s="93"/>
      <c r="E15" s="43">
        <f t="shared" si="0"/>
        <v>37</v>
      </c>
      <c r="F15" s="43">
        <v>33</v>
      </c>
      <c r="G15" s="43">
        <v>4</v>
      </c>
      <c r="H15" s="43">
        <v>44</v>
      </c>
      <c r="I15" s="43">
        <v>34</v>
      </c>
      <c r="J15" s="43">
        <v>10</v>
      </c>
    </row>
    <row r="16" spans="1:10" ht="15" customHeight="1" x14ac:dyDescent="0.4">
      <c r="B16" s="13"/>
      <c r="C16" s="94" t="s">
        <v>70</v>
      </c>
      <c r="D16" s="95"/>
      <c r="E16" s="28">
        <f t="shared" si="0"/>
        <v>105</v>
      </c>
      <c r="F16" s="28">
        <v>72</v>
      </c>
      <c r="G16" s="28">
        <v>33</v>
      </c>
      <c r="H16" s="28">
        <v>124</v>
      </c>
      <c r="I16" s="28">
        <v>84</v>
      </c>
      <c r="J16" s="28">
        <v>40</v>
      </c>
    </row>
    <row r="17" spans="2:10" ht="15" customHeight="1" x14ac:dyDescent="0.4">
      <c r="B17" s="13"/>
      <c r="C17" s="94" t="s">
        <v>64</v>
      </c>
      <c r="D17" s="95"/>
      <c r="E17" s="28">
        <f t="shared" si="0"/>
        <v>631</v>
      </c>
      <c r="F17" s="28">
        <v>563</v>
      </c>
      <c r="G17" s="28">
        <v>68</v>
      </c>
      <c r="H17" s="28">
        <v>595</v>
      </c>
      <c r="I17" s="28">
        <v>521</v>
      </c>
      <c r="J17" s="28">
        <v>74</v>
      </c>
    </row>
    <row r="18" spans="2:10" ht="15" customHeight="1" x14ac:dyDescent="0.4">
      <c r="B18" s="13"/>
      <c r="C18" s="94" t="s">
        <v>48</v>
      </c>
      <c r="D18" s="95"/>
      <c r="E18" s="28">
        <f t="shared" si="0"/>
        <v>2563</v>
      </c>
      <c r="F18" s="28">
        <v>1293</v>
      </c>
      <c r="G18" s="28">
        <v>1270</v>
      </c>
      <c r="H18" s="28">
        <v>2300</v>
      </c>
      <c r="I18" s="28">
        <v>1141</v>
      </c>
      <c r="J18" s="46">
        <v>1159</v>
      </c>
    </row>
    <row r="19" spans="2:10" ht="15" customHeight="1" x14ac:dyDescent="0.4">
      <c r="B19" s="13"/>
      <c r="C19" s="94" t="s">
        <v>68</v>
      </c>
      <c r="D19" s="95"/>
      <c r="E19" s="28">
        <f t="shared" si="0"/>
        <v>278</v>
      </c>
      <c r="F19" s="28">
        <v>113</v>
      </c>
      <c r="G19" s="28">
        <v>165</v>
      </c>
      <c r="H19" s="28">
        <v>241</v>
      </c>
      <c r="I19" s="28">
        <v>94</v>
      </c>
      <c r="J19" s="28">
        <v>147</v>
      </c>
    </row>
    <row r="20" spans="2:10" ht="15" customHeight="1" x14ac:dyDescent="0.4">
      <c r="B20" s="13"/>
      <c r="C20" s="94" t="s">
        <v>62</v>
      </c>
      <c r="D20" s="95"/>
      <c r="E20" s="28">
        <f t="shared" si="0"/>
        <v>138</v>
      </c>
      <c r="F20" s="28">
        <v>71</v>
      </c>
      <c r="G20" s="28">
        <v>67</v>
      </c>
      <c r="H20" s="28">
        <v>115</v>
      </c>
      <c r="I20" s="28">
        <v>67</v>
      </c>
      <c r="J20" s="28">
        <v>48</v>
      </c>
    </row>
    <row r="21" spans="2:10" ht="15" customHeight="1" x14ac:dyDescent="0.4">
      <c r="B21" s="34"/>
      <c r="C21" s="94" t="s">
        <v>37</v>
      </c>
      <c r="D21" s="95"/>
      <c r="E21" s="28">
        <f t="shared" si="0"/>
        <v>278</v>
      </c>
      <c r="F21" s="28">
        <v>179</v>
      </c>
      <c r="G21" s="28">
        <v>99</v>
      </c>
      <c r="H21" s="28">
        <v>237</v>
      </c>
      <c r="I21" s="28">
        <v>150</v>
      </c>
      <c r="J21" s="28">
        <v>87</v>
      </c>
    </row>
    <row r="22" spans="2:10" ht="15" customHeight="1" x14ac:dyDescent="0.4">
      <c r="B22" s="13"/>
      <c r="C22" s="101" t="s">
        <v>69</v>
      </c>
      <c r="D22" s="102"/>
      <c r="E22" s="28">
        <f t="shared" si="0"/>
        <v>1177</v>
      </c>
      <c r="F22" s="28">
        <v>448</v>
      </c>
      <c r="G22" s="28">
        <v>729</v>
      </c>
      <c r="H22" s="28">
        <v>936</v>
      </c>
      <c r="I22" s="28">
        <v>355</v>
      </c>
      <c r="J22" s="28">
        <v>581</v>
      </c>
    </row>
    <row r="23" spans="2:10" ht="15" customHeight="1" x14ac:dyDescent="0.4">
      <c r="B23" s="13"/>
      <c r="C23" s="94" t="s">
        <v>67</v>
      </c>
      <c r="D23" s="95"/>
      <c r="E23" s="28">
        <f t="shared" si="0"/>
        <v>642</v>
      </c>
      <c r="F23" s="28">
        <v>241</v>
      </c>
      <c r="G23" s="28">
        <v>401</v>
      </c>
      <c r="H23" s="28">
        <v>531</v>
      </c>
      <c r="I23" s="28">
        <v>194</v>
      </c>
      <c r="J23" s="28">
        <v>337</v>
      </c>
    </row>
    <row r="24" spans="2:10" ht="15" customHeight="1" x14ac:dyDescent="0.4">
      <c r="B24" s="13"/>
      <c r="C24" s="94" t="s">
        <v>66</v>
      </c>
      <c r="D24" s="95"/>
      <c r="E24" s="28">
        <f t="shared" si="0"/>
        <v>575</v>
      </c>
      <c r="F24" s="28">
        <v>265</v>
      </c>
      <c r="G24" s="28">
        <v>310</v>
      </c>
      <c r="H24" s="28">
        <v>520</v>
      </c>
      <c r="I24" s="28">
        <v>237</v>
      </c>
      <c r="J24" s="28">
        <v>283</v>
      </c>
    </row>
    <row r="25" spans="2:10" ht="15" customHeight="1" x14ac:dyDescent="0.4">
      <c r="B25" s="13"/>
      <c r="C25" s="94" t="s">
        <v>30</v>
      </c>
      <c r="D25" s="95"/>
      <c r="E25" s="28">
        <f t="shared" si="0"/>
        <v>2084</v>
      </c>
      <c r="F25" s="28">
        <v>470</v>
      </c>
      <c r="G25" s="28">
        <v>1614</v>
      </c>
      <c r="H25" s="28">
        <v>2068</v>
      </c>
      <c r="I25" s="28">
        <v>473</v>
      </c>
      <c r="J25" s="28">
        <v>1595</v>
      </c>
    </row>
    <row r="26" spans="2:10" ht="15" customHeight="1" x14ac:dyDescent="0.4">
      <c r="B26" s="13"/>
      <c r="C26" s="94" t="s">
        <v>2</v>
      </c>
      <c r="D26" s="95"/>
      <c r="E26" s="28">
        <f t="shared" si="0"/>
        <v>188</v>
      </c>
      <c r="F26" s="28">
        <v>125</v>
      </c>
      <c r="G26" s="28">
        <v>63</v>
      </c>
      <c r="H26" s="28">
        <v>144</v>
      </c>
      <c r="I26" s="28">
        <v>96</v>
      </c>
      <c r="J26" s="28">
        <v>48</v>
      </c>
    </row>
    <row r="27" spans="2:10" ht="15" customHeight="1" x14ac:dyDescent="0.4">
      <c r="B27" s="13"/>
      <c r="C27" s="94" t="s">
        <v>0</v>
      </c>
      <c r="D27" s="95"/>
      <c r="E27" s="28">
        <f t="shared" si="0"/>
        <v>890</v>
      </c>
      <c r="F27" s="28">
        <v>548</v>
      </c>
      <c r="G27" s="28">
        <v>342</v>
      </c>
      <c r="H27" s="28">
        <v>914</v>
      </c>
      <c r="I27" s="28">
        <v>570</v>
      </c>
      <c r="J27" s="28">
        <v>344</v>
      </c>
    </row>
    <row r="28" spans="2:10" ht="15" customHeight="1" x14ac:dyDescent="0.4">
      <c r="B28" s="35"/>
      <c r="C28" s="98" t="s">
        <v>65</v>
      </c>
      <c r="D28" s="99"/>
      <c r="E28" s="44">
        <f t="shared" si="0"/>
        <v>498</v>
      </c>
      <c r="F28" s="44">
        <v>342</v>
      </c>
      <c r="G28" s="44">
        <v>156</v>
      </c>
      <c r="H28" s="44">
        <v>499</v>
      </c>
      <c r="I28" s="44">
        <v>328</v>
      </c>
      <c r="J28" s="44">
        <v>171</v>
      </c>
    </row>
    <row r="29" spans="2:10" ht="15" customHeight="1" x14ac:dyDescent="0.4">
      <c r="B29" s="90" t="s">
        <v>63</v>
      </c>
      <c r="C29" s="100"/>
      <c r="D29" s="91"/>
      <c r="E29" s="44">
        <f t="shared" si="0"/>
        <v>112</v>
      </c>
      <c r="F29" s="44">
        <v>51</v>
      </c>
      <c r="G29" s="44">
        <v>61</v>
      </c>
      <c r="H29" s="44">
        <v>273</v>
      </c>
      <c r="I29" s="44">
        <v>141</v>
      </c>
      <c r="J29" s="44">
        <v>132</v>
      </c>
    </row>
    <row r="30" spans="2:10" ht="15" customHeight="1" x14ac:dyDescent="0.4">
      <c r="B30" s="37"/>
      <c r="C30" s="37"/>
      <c r="D30" s="37"/>
      <c r="E30" s="16"/>
      <c r="F30" s="16"/>
      <c r="H30" s="30"/>
      <c r="I30" s="30"/>
      <c r="J30" s="32" t="s">
        <v>11</v>
      </c>
    </row>
    <row r="31" spans="2:10" ht="15" customHeight="1" x14ac:dyDescent="0.4">
      <c r="B31" s="16" t="s">
        <v>60</v>
      </c>
      <c r="C31" s="16"/>
      <c r="E31" s="16"/>
      <c r="F31" s="16"/>
      <c r="G31" s="16"/>
      <c r="H31" s="16"/>
      <c r="I31" s="16"/>
      <c r="J31" s="16"/>
    </row>
    <row r="32" spans="2:10" ht="15" customHeight="1" x14ac:dyDescent="0.4">
      <c r="B32" s="16" t="s">
        <v>32</v>
      </c>
      <c r="C32" s="16"/>
      <c r="E32" s="20"/>
      <c r="F32" s="20"/>
      <c r="G32" s="20"/>
      <c r="H32" s="20"/>
      <c r="I32" s="20"/>
      <c r="J32" s="20"/>
    </row>
    <row r="33" spans="2:10" ht="15" customHeight="1" x14ac:dyDescent="0.4">
      <c r="B33" s="16"/>
      <c r="C33" s="16"/>
      <c r="E33" s="20"/>
      <c r="F33" s="20"/>
      <c r="G33" s="20"/>
      <c r="H33" s="20"/>
      <c r="I33" s="20"/>
      <c r="J33" s="20"/>
    </row>
    <row r="34" spans="2:10" ht="15" customHeight="1" x14ac:dyDescent="0.4">
      <c r="B34" s="18" t="s">
        <v>6</v>
      </c>
      <c r="C34" s="16"/>
    </row>
  </sheetData>
  <sheetProtection sheet="1" objects="1" scenarios="1"/>
  <mergeCells count="24">
    <mergeCell ref="C27:D27"/>
    <mergeCell ref="C28:D28"/>
    <mergeCell ref="B29:D29"/>
    <mergeCell ref="B3:D4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11:D11"/>
    <mergeCell ref="C12:D12"/>
    <mergeCell ref="C13:D13"/>
    <mergeCell ref="C15:D15"/>
    <mergeCell ref="C16:D16"/>
    <mergeCell ref="E3:G3"/>
    <mergeCell ref="H3:J3"/>
    <mergeCell ref="B5:D5"/>
    <mergeCell ref="C7:D7"/>
    <mergeCell ref="C9:D9"/>
  </mergeCells>
  <phoneticPr fontId="3"/>
  <hyperlinks>
    <hyperlink ref="B34" location="目次!A1" display="目次へ戻る" xr:uid="{00000000-0004-0000-0200-000000000000}"/>
  </hyperlinks>
  <pageMargins left="0.78700000000000003" right="0.78700000000000003" top="0.98399999999999999" bottom="0.98399999999999999" header="0.51200000000000001" footer="0.51200000000000001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showGridLines="0" zoomScaleSheetLayoutView="100" workbookViewId="0"/>
  </sheetViews>
  <sheetFormatPr defaultRowHeight="15" customHeight="1" x14ac:dyDescent="0.4"/>
  <cols>
    <col min="1" max="1" width="5.625" style="9" customWidth="1"/>
    <col min="2" max="3" width="2.625" style="9" customWidth="1"/>
    <col min="4" max="4" width="35.75" style="9" bestFit="1" customWidth="1"/>
    <col min="5" max="7" width="9.875" style="9" customWidth="1"/>
    <col min="8" max="8" width="3.75" style="9" customWidth="1"/>
    <col min="9" max="9" width="9" style="9" customWidth="1"/>
    <col min="10" max="16384" width="9" style="9"/>
  </cols>
  <sheetData>
    <row r="1" spans="1:7" ht="20.25" customHeight="1" x14ac:dyDescent="0.4">
      <c r="A1" s="10" t="s">
        <v>84</v>
      </c>
    </row>
    <row r="2" spans="1:7" ht="15" customHeight="1" x14ac:dyDescent="0.4">
      <c r="A2" s="11"/>
      <c r="B2" s="21"/>
      <c r="C2" s="21"/>
      <c r="D2" s="48"/>
    </row>
    <row r="3" spans="1:7" ht="15" customHeight="1" x14ac:dyDescent="0.4">
      <c r="A3" s="11"/>
      <c r="C3" s="47"/>
      <c r="D3" s="47"/>
      <c r="E3" s="16"/>
      <c r="F3" s="16"/>
      <c r="G3" s="31" t="s">
        <v>39</v>
      </c>
    </row>
    <row r="4" spans="1:7" ht="15" customHeight="1" x14ac:dyDescent="0.4">
      <c r="A4" s="11"/>
      <c r="B4" s="103" t="s">
        <v>22</v>
      </c>
      <c r="C4" s="104"/>
      <c r="D4" s="105"/>
      <c r="E4" s="26" t="s">
        <v>82</v>
      </c>
      <c r="F4" s="26" t="s">
        <v>12</v>
      </c>
      <c r="G4" s="26" t="s">
        <v>13</v>
      </c>
    </row>
    <row r="5" spans="1:7" ht="15" customHeight="1" x14ac:dyDescent="0.4">
      <c r="A5" s="11"/>
      <c r="B5" s="77" t="s">
        <v>43</v>
      </c>
      <c r="C5" s="78"/>
      <c r="D5" s="79"/>
      <c r="E5" s="27">
        <v>11574</v>
      </c>
      <c r="F5" s="27">
        <v>5996</v>
      </c>
      <c r="G5" s="27">
        <v>5578</v>
      </c>
    </row>
    <row r="6" spans="1:7" ht="15" customHeight="1" x14ac:dyDescent="0.4">
      <c r="A6" s="12"/>
      <c r="B6" s="33" t="s">
        <v>81</v>
      </c>
      <c r="C6" s="38"/>
      <c r="D6" s="40"/>
      <c r="E6" s="44">
        <v>184</v>
      </c>
      <c r="F6" s="44">
        <v>124</v>
      </c>
      <c r="G6" s="44">
        <v>60</v>
      </c>
    </row>
    <row r="7" spans="1:7" ht="15" customHeight="1" x14ac:dyDescent="0.4">
      <c r="B7" s="34"/>
      <c r="C7" s="96" t="s">
        <v>61</v>
      </c>
      <c r="D7" s="97"/>
      <c r="E7" s="28">
        <v>184</v>
      </c>
      <c r="F7" s="28">
        <v>124</v>
      </c>
      <c r="G7" s="28">
        <v>60</v>
      </c>
    </row>
    <row r="8" spans="1:7" ht="15" customHeight="1" x14ac:dyDescent="0.4">
      <c r="B8" s="13"/>
      <c r="C8" s="35"/>
      <c r="D8" s="41" t="s">
        <v>79</v>
      </c>
      <c r="E8" s="27">
        <v>171</v>
      </c>
      <c r="F8" s="27">
        <v>112</v>
      </c>
      <c r="G8" s="27">
        <v>59</v>
      </c>
    </row>
    <row r="9" spans="1:7" ht="15" customHeight="1" x14ac:dyDescent="0.4">
      <c r="B9" s="13"/>
      <c r="C9" s="90" t="s">
        <v>78</v>
      </c>
      <c r="D9" s="91"/>
      <c r="E9" s="42" t="s">
        <v>14</v>
      </c>
      <c r="F9" s="42" t="s">
        <v>14</v>
      </c>
      <c r="G9" s="42" t="s">
        <v>14</v>
      </c>
    </row>
    <row r="10" spans="1:7" ht="15" customHeight="1" x14ac:dyDescent="0.4">
      <c r="B10" s="33" t="s">
        <v>77</v>
      </c>
      <c r="C10" s="38"/>
      <c r="D10" s="40"/>
      <c r="E10" s="27">
        <v>3064</v>
      </c>
      <c r="F10" s="27">
        <v>2044</v>
      </c>
      <c r="G10" s="27">
        <v>1020</v>
      </c>
    </row>
    <row r="11" spans="1:7" ht="15" customHeight="1" x14ac:dyDescent="0.4">
      <c r="B11" s="34"/>
      <c r="C11" s="96" t="s">
        <v>76</v>
      </c>
      <c r="D11" s="97"/>
      <c r="E11" s="28">
        <v>7</v>
      </c>
      <c r="F11" s="28">
        <v>6</v>
      </c>
      <c r="G11" s="28">
        <v>1</v>
      </c>
    </row>
    <row r="12" spans="1:7" ht="15" customHeight="1" x14ac:dyDescent="0.4">
      <c r="B12" s="34"/>
      <c r="C12" s="96" t="s">
        <v>75</v>
      </c>
      <c r="D12" s="97"/>
      <c r="E12" s="28">
        <v>881</v>
      </c>
      <c r="F12" s="28">
        <v>728</v>
      </c>
      <c r="G12" s="28">
        <v>153</v>
      </c>
    </row>
    <row r="13" spans="1:7" ht="15" customHeight="1" x14ac:dyDescent="0.4">
      <c r="B13" s="35"/>
      <c r="C13" s="90" t="s">
        <v>73</v>
      </c>
      <c r="D13" s="91"/>
      <c r="E13" s="28">
        <v>2176</v>
      </c>
      <c r="F13" s="28">
        <v>1310</v>
      </c>
      <c r="G13" s="28">
        <v>866</v>
      </c>
    </row>
    <row r="14" spans="1:7" ht="15" customHeight="1" x14ac:dyDescent="0.4">
      <c r="B14" s="36" t="s">
        <v>72</v>
      </c>
      <c r="C14" s="39"/>
      <c r="D14" s="40"/>
      <c r="E14" s="27">
        <v>8243</v>
      </c>
      <c r="F14" s="27">
        <v>3788</v>
      </c>
      <c r="G14" s="27">
        <v>4455</v>
      </c>
    </row>
    <row r="15" spans="1:7" ht="15" customHeight="1" x14ac:dyDescent="0.4">
      <c r="B15" s="34"/>
      <c r="C15" s="92" t="s">
        <v>71</v>
      </c>
      <c r="D15" s="93"/>
      <c r="E15" s="28">
        <v>43</v>
      </c>
      <c r="F15" s="28">
        <v>33</v>
      </c>
      <c r="G15" s="28">
        <v>10</v>
      </c>
    </row>
    <row r="16" spans="1:7" ht="15" customHeight="1" x14ac:dyDescent="0.4">
      <c r="B16" s="13"/>
      <c r="C16" s="94" t="s">
        <v>70</v>
      </c>
      <c r="D16" s="95"/>
      <c r="E16" s="28">
        <v>117</v>
      </c>
      <c r="F16" s="28">
        <v>81</v>
      </c>
      <c r="G16" s="28">
        <v>36</v>
      </c>
    </row>
    <row r="17" spans="2:7" ht="15" customHeight="1" x14ac:dyDescent="0.4">
      <c r="B17" s="13"/>
      <c r="C17" s="94" t="s">
        <v>64</v>
      </c>
      <c r="D17" s="95"/>
      <c r="E17" s="28">
        <v>560</v>
      </c>
      <c r="F17" s="28">
        <v>486</v>
      </c>
      <c r="G17" s="28">
        <v>74</v>
      </c>
    </row>
    <row r="18" spans="2:7" ht="15" customHeight="1" x14ac:dyDescent="0.4">
      <c r="B18" s="13"/>
      <c r="C18" s="94" t="s">
        <v>48</v>
      </c>
      <c r="D18" s="95"/>
      <c r="E18" s="28">
        <v>2039</v>
      </c>
      <c r="F18" s="28">
        <v>990</v>
      </c>
      <c r="G18" s="28">
        <v>1049</v>
      </c>
    </row>
    <row r="19" spans="2:7" ht="15" customHeight="1" x14ac:dyDescent="0.4">
      <c r="B19" s="13"/>
      <c r="C19" s="94" t="s">
        <v>68</v>
      </c>
      <c r="D19" s="95"/>
      <c r="E19" s="28">
        <v>232</v>
      </c>
      <c r="F19" s="28">
        <v>91</v>
      </c>
      <c r="G19" s="28">
        <v>141</v>
      </c>
    </row>
    <row r="20" spans="2:7" ht="15" customHeight="1" x14ac:dyDescent="0.4">
      <c r="B20" s="13"/>
      <c r="C20" s="94" t="s">
        <v>62</v>
      </c>
      <c r="D20" s="95"/>
      <c r="E20" s="28">
        <v>100</v>
      </c>
      <c r="F20" s="28">
        <v>57</v>
      </c>
      <c r="G20" s="28">
        <v>43</v>
      </c>
    </row>
    <row r="21" spans="2:7" ht="15" customHeight="1" x14ac:dyDescent="0.4">
      <c r="B21" s="34"/>
      <c r="C21" s="94" t="s">
        <v>37</v>
      </c>
      <c r="D21" s="95"/>
      <c r="E21" s="28">
        <v>162</v>
      </c>
      <c r="F21" s="28">
        <v>97</v>
      </c>
      <c r="G21" s="28">
        <v>65</v>
      </c>
    </row>
    <row r="22" spans="2:7" ht="15" customHeight="1" x14ac:dyDescent="0.4">
      <c r="B22" s="13"/>
      <c r="C22" s="101" t="s">
        <v>69</v>
      </c>
      <c r="D22" s="102"/>
      <c r="E22" s="28">
        <v>752</v>
      </c>
      <c r="F22" s="28">
        <v>267</v>
      </c>
      <c r="G22" s="28">
        <v>485</v>
      </c>
    </row>
    <row r="23" spans="2:7" ht="15" customHeight="1" x14ac:dyDescent="0.4">
      <c r="B23" s="13"/>
      <c r="C23" s="94" t="s">
        <v>67</v>
      </c>
      <c r="D23" s="95"/>
      <c r="E23" s="28">
        <v>354</v>
      </c>
      <c r="F23" s="28">
        <v>138</v>
      </c>
      <c r="G23" s="28">
        <v>216</v>
      </c>
    </row>
    <row r="24" spans="2:7" ht="15" customHeight="1" x14ac:dyDescent="0.4">
      <c r="B24" s="13"/>
      <c r="C24" s="94" t="s">
        <v>66</v>
      </c>
      <c r="D24" s="95"/>
      <c r="E24" s="28">
        <v>491</v>
      </c>
      <c r="F24" s="28">
        <v>226</v>
      </c>
      <c r="G24" s="28">
        <v>265</v>
      </c>
    </row>
    <row r="25" spans="2:7" ht="15" customHeight="1" x14ac:dyDescent="0.4">
      <c r="B25" s="13"/>
      <c r="C25" s="94" t="s">
        <v>30</v>
      </c>
      <c r="D25" s="95"/>
      <c r="E25" s="28">
        <v>1985</v>
      </c>
      <c r="F25" s="28">
        <v>433</v>
      </c>
      <c r="G25" s="28">
        <v>1552</v>
      </c>
    </row>
    <row r="26" spans="2:7" ht="15" customHeight="1" x14ac:dyDescent="0.4">
      <c r="B26" s="13"/>
      <c r="C26" s="94" t="s">
        <v>2</v>
      </c>
      <c r="D26" s="95"/>
      <c r="E26" s="28">
        <v>138</v>
      </c>
      <c r="F26" s="28">
        <v>91</v>
      </c>
      <c r="G26" s="28">
        <v>47</v>
      </c>
    </row>
    <row r="27" spans="2:7" ht="15" customHeight="1" x14ac:dyDescent="0.4">
      <c r="B27" s="13"/>
      <c r="C27" s="94" t="s">
        <v>0</v>
      </c>
      <c r="D27" s="95"/>
      <c r="E27" s="28">
        <v>771</v>
      </c>
      <c r="F27" s="28">
        <v>470</v>
      </c>
      <c r="G27" s="28">
        <v>301</v>
      </c>
    </row>
    <row r="28" spans="2:7" ht="15" customHeight="1" x14ac:dyDescent="0.4">
      <c r="B28" s="35"/>
      <c r="C28" s="98" t="s">
        <v>65</v>
      </c>
      <c r="D28" s="99"/>
      <c r="E28" s="44">
        <v>499</v>
      </c>
      <c r="F28" s="44">
        <v>328</v>
      </c>
      <c r="G28" s="44">
        <v>171</v>
      </c>
    </row>
    <row r="29" spans="2:7" ht="15" customHeight="1" x14ac:dyDescent="0.4">
      <c r="B29" s="90" t="s">
        <v>63</v>
      </c>
      <c r="C29" s="100"/>
      <c r="D29" s="91"/>
      <c r="E29" s="44">
        <v>83</v>
      </c>
      <c r="F29" s="44">
        <v>40</v>
      </c>
      <c r="G29" s="44">
        <v>43</v>
      </c>
    </row>
    <row r="30" spans="2:7" ht="15" customHeight="1" x14ac:dyDescent="0.4">
      <c r="B30" s="37"/>
      <c r="C30" s="37"/>
      <c r="D30" s="37"/>
      <c r="E30" s="106" t="s">
        <v>18</v>
      </c>
      <c r="F30" s="106"/>
      <c r="G30" s="106"/>
    </row>
    <row r="31" spans="2:7" ht="15" customHeight="1" x14ac:dyDescent="0.4">
      <c r="B31" s="16" t="s">
        <v>60</v>
      </c>
    </row>
    <row r="32" spans="2:7" ht="15" customHeight="1" x14ac:dyDescent="0.4">
      <c r="B32" s="16" t="s">
        <v>34</v>
      </c>
    </row>
    <row r="33" spans="2:3" ht="15" customHeight="1" x14ac:dyDescent="0.4">
      <c r="B33" s="16"/>
      <c r="C33" s="16"/>
    </row>
    <row r="34" spans="2:3" ht="15" customHeight="1" x14ac:dyDescent="0.4">
      <c r="B34" s="18" t="s">
        <v>6</v>
      </c>
      <c r="C34" s="16"/>
    </row>
  </sheetData>
  <sheetProtection sheet="1" objects="1" scenarios="1"/>
  <mergeCells count="23">
    <mergeCell ref="C28:D28"/>
    <mergeCell ref="B29:D29"/>
    <mergeCell ref="E30:G30"/>
    <mergeCell ref="C23:D23"/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12:D12"/>
    <mergeCell ref="C13:D13"/>
    <mergeCell ref="C15:D15"/>
    <mergeCell ref="C16:D16"/>
    <mergeCell ref="C17:D17"/>
    <mergeCell ref="B4:D4"/>
    <mergeCell ref="B5:D5"/>
    <mergeCell ref="C7:D7"/>
    <mergeCell ref="C9:D9"/>
    <mergeCell ref="C11:D11"/>
  </mergeCells>
  <phoneticPr fontId="3"/>
  <hyperlinks>
    <hyperlink ref="B34" location="目次!A1" display="目次へ戻る" xr:uid="{00000000-0004-0000-0300-000000000000}"/>
  </hyperlink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7"/>
  <sheetViews>
    <sheetView showGridLines="0" zoomScaleSheetLayoutView="100" workbookViewId="0"/>
  </sheetViews>
  <sheetFormatPr defaultRowHeight="15" customHeight="1" x14ac:dyDescent="0.4"/>
  <cols>
    <col min="1" max="1" width="5.625" style="9" customWidth="1"/>
    <col min="2" max="2" width="8.625" style="9" customWidth="1"/>
    <col min="3" max="14" width="7.625" style="9" customWidth="1"/>
    <col min="15" max="15" width="4" style="9" customWidth="1"/>
    <col min="16" max="16" width="9" style="9" customWidth="1"/>
    <col min="17" max="16384" width="9" style="9"/>
  </cols>
  <sheetData>
    <row r="1" spans="1:14" ht="20.25" customHeight="1" x14ac:dyDescent="0.4">
      <c r="A1" s="10" t="s">
        <v>92</v>
      </c>
    </row>
    <row r="2" spans="1:14" ht="15" customHeight="1" x14ac:dyDescent="0.4">
      <c r="A2" s="11"/>
      <c r="B2" s="10"/>
      <c r="C2" s="10"/>
      <c r="D2" s="10"/>
      <c r="E2" s="10"/>
      <c r="F2" s="16"/>
      <c r="G2" s="10"/>
      <c r="H2" s="16"/>
      <c r="I2" s="16"/>
      <c r="K2" s="31"/>
      <c r="N2" s="31" t="s">
        <v>93</v>
      </c>
    </row>
    <row r="3" spans="1:14" ht="15" customHeight="1" x14ac:dyDescent="0.4">
      <c r="A3" s="11"/>
      <c r="B3" s="108" t="s">
        <v>91</v>
      </c>
      <c r="C3" s="103" t="s">
        <v>15</v>
      </c>
      <c r="D3" s="104"/>
      <c r="E3" s="104"/>
      <c r="F3" s="105"/>
      <c r="G3" s="103" t="s">
        <v>12</v>
      </c>
      <c r="H3" s="104"/>
      <c r="I3" s="104"/>
      <c r="J3" s="105"/>
      <c r="K3" s="103" t="s">
        <v>13</v>
      </c>
      <c r="L3" s="104"/>
      <c r="M3" s="104"/>
      <c r="N3" s="105"/>
    </row>
    <row r="4" spans="1:14" ht="15" customHeight="1" x14ac:dyDescent="0.4">
      <c r="A4" s="11"/>
      <c r="B4" s="109"/>
      <c r="C4" s="53" t="s">
        <v>40</v>
      </c>
      <c r="D4" s="53" t="s">
        <v>90</v>
      </c>
      <c r="E4" s="53" t="s">
        <v>89</v>
      </c>
      <c r="F4" s="53" t="s">
        <v>74</v>
      </c>
      <c r="G4" s="53" t="s">
        <v>40</v>
      </c>
      <c r="H4" s="53" t="s">
        <v>90</v>
      </c>
      <c r="I4" s="53" t="s">
        <v>89</v>
      </c>
      <c r="J4" s="53" t="s">
        <v>74</v>
      </c>
      <c r="K4" s="53" t="s">
        <v>40</v>
      </c>
      <c r="L4" s="53" t="s">
        <v>90</v>
      </c>
      <c r="M4" s="53" t="s">
        <v>89</v>
      </c>
      <c r="N4" s="53" t="s">
        <v>74</v>
      </c>
    </row>
    <row r="5" spans="1:14" ht="15" customHeight="1" x14ac:dyDescent="0.4">
      <c r="A5" s="11"/>
      <c r="B5" s="50" t="s">
        <v>88</v>
      </c>
      <c r="C5" s="54">
        <v>20283</v>
      </c>
      <c r="D5" s="56">
        <f>SUM(H5+L5)</f>
        <v>15059</v>
      </c>
      <c r="E5" s="54">
        <f>SUM(I5+M5)</f>
        <v>3009</v>
      </c>
      <c r="F5" s="54">
        <f>SUM(J5+N5)</f>
        <v>2214</v>
      </c>
      <c r="G5" s="54">
        <v>11370</v>
      </c>
      <c r="H5" s="54">
        <v>8470</v>
      </c>
      <c r="I5" s="54">
        <v>2416</v>
      </c>
      <c r="J5" s="54">
        <v>483</v>
      </c>
      <c r="K5" s="54">
        <v>8913</v>
      </c>
      <c r="L5" s="54">
        <v>6589</v>
      </c>
      <c r="M5" s="59">
        <v>593</v>
      </c>
      <c r="N5" s="54">
        <v>1731</v>
      </c>
    </row>
    <row r="6" spans="1:14" ht="15" customHeight="1" x14ac:dyDescent="0.4">
      <c r="A6" s="11"/>
      <c r="B6" s="50" t="s">
        <v>21</v>
      </c>
      <c r="C6" s="54">
        <v>19351</v>
      </c>
      <c r="D6" s="56">
        <v>14758</v>
      </c>
      <c r="E6" s="54">
        <v>2685</v>
      </c>
      <c r="F6" s="54">
        <v>1908</v>
      </c>
      <c r="G6" s="54">
        <f>SUM(H6:J6)</f>
        <v>10761</v>
      </c>
      <c r="H6" s="54">
        <v>8135</v>
      </c>
      <c r="I6" s="54">
        <v>2180</v>
      </c>
      <c r="J6" s="54">
        <v>446</v>
      </c>
      <c r="K6" s="54">
        <f>SUM(L6:N6)</f>
        <v>8590</v>
      </c>
      <c r="L6" s="54">
        <v>6623</v>
      </c>
      <c r="M6" s="59">
        <v>505</v>
      </c>
      <c r="N6" s="54">
        <v>1462</v>
      </c>
    </row>
    <row r="7" spans="1:14" ht="15" customHeight="1" x14ac:dyDescent="0.4">
      <c r="A7" s="11"/>
      <c r="B7" s="50" t="s">
        <v>19</v>
      </c>
      <c r="C7" s="54">
        <v>18396</v>
      </c>
      <c r="D7" s="56">
        <v>14026</v>
      </c>
      <c r="E7" s="54">
        <v>2555</v>
      </c>
      <c r="F7" s="54">
        <v>1813</v>
      </c>
      <c r="G7" s="54">
        <v>10076</v>
      </c>
      <c r="H7" s="54">
        <v>7516</v>
      </c>
      <c r="I7" s="54">
        <v>2113</v>
      </c>
      <c r="J7" s="54">
        <v>445</v>
      </c>
      <c r="K7" s="54">
        <v>8320</v>
      </c>
      <c r="L7" s="54">
        <v>6510</v>
      </c>
      <c r="M7" s="59">
        <v>442</v>
      </c>
      <c r="N7" s="54">
        <v>1368</v>
      </c>
    </row>
    <row r="8" spans="1:14" ht="15" customHeight="1" x14ac:dyDescent="0.4">
      <c r="A8" s="12"/>
      <c r="B8" s="50" t="s">
        <v>8</v>
      </c>
      <c r="C8" s="54">
        <v>16631</v>
      </c>
      <c r="D8" s="54">
        <v>12986</v>
      </c>
      <c r="E8" s="54">
        <v>2135</v>
      </c>
      <c r="F8" s="54">
        <v>1387</v>
      </c>
      <c r="G8" s="54">
        <v>9002</v>
      </c>
      <c r="H8" s="54">
        <v>6824</v>
      </c>
      <c r="I8" s="54">
        <v>1765</v>
      </c>
      <c r="J8" s="54">
        <v>354</v>
      </c>
      <c r="K8" s="54">
        <v>7629</v>
      </c>
      <c r="L8" s="54">
        <v>6162</v>
      </c>
      <c r="M8" s="59">
        <v>370</v>
      </c>
      <c r="N8" s="54">
        <v>1033</v>
      </c>
    </row>
    <row r="9" spans="1:14" ht="15" customHeight="1" x14ac:dyDescent="0.4">
      <c r="B9" s="50" t="s">
        <v>9</v>
      </c>
      <c r="C9" s="54">
        <v>15814</v>
      </c>
      <c r="D9" s="56">
        <v>12581</v>
      </c>
      <c r="E9" s="54">
        <v>2006</v>
      </c>
      <c r="F9" s="54">
        <v>1154</v>
      </c>
      <c r="G9" s="54">
        <v>8520</v>
      </c>
      <c r="H9" s="54">
        <v>6543</v>
      </c>
      <c r="I9" s="54">
        <v>1646</v>
      </c>
      <c r="J9" s="54">
        <v>298</v>
      </c>
      <c r="K9" s="54">
        <v>7294</v>
      </c>
      <c r="L9" s="54">
        <v>6038</v>
      </c>
      <c r="M9" s="59">
        <v>360</v>
      </c>
      <c r="N9" s="54">
        <v>856</v>
      </c>
    </row>
    <row r="10" spans="1:14" ht="15" customHeight="1" x14ac:dyDescent="0.4">
      <c r="B10" s="51" t="s">
        <v>87</v>
      </c>
      <c r="C10" s="55">
        <v>14442</v>
      </c>
      <c r="D10" s="57">
        <f>10788+786</f>
        <v>11574</v>
      </c>
      <c r="E10" s="55">
        <f>328+1431+9</f>
        <v>1768</v>
      </c>
      <c r="F10" s="55">
        <v>890</v>
      </c>
      <c r="G10" s="55">
        <v>7756</v>
      </c>
      <c r="H10" s="55">
        <f>5417+579</f>
        <v>5996</v>
      </c>
      <c r="I10" s="55">
        <f>285+1141+1</f>
        <v>1427</v>
      </c>
      <c r="J10" s="55">
        <v>226</v>
      </c>
      <c r="K10" s="55">
        <v>6686</v>
      </c>
      <c r="L10" s="55">
        <f>5371+207</f>
        <v>5578</v>
      </c>
      <c r="M10" s="60">
        <f>43+290+8</f>
        <v>341</v>
      </c>
      <c r="N10" s="55">
        <v>664</v>
      </c>
    </row>
    <row r="11" spans="1:14" ht="15" customHeight="1" x14ac:dyDescent="0.4">
      <c r="B11" s="21"/>
      <c r="C11" s="21"/>
      <c r="D11" s="21"/>
      <c r="E11" s="21"/>
      <c r="F11" s="21"/>
      <c r="G11" s="21"/>
      <c r="H11" s="29"/>
      <c r="K11" s="107" t="s">
        <v>18</v>
      </c>
      <c r="L11" s="107"/>
      <c r="M11" s="107"/>
      <c r="N11" s="107"/>
    </row>
    <row r="12" spans="1:14" ht="15" customHeight="1" x14ac:dyDescent="0.4">
      <c r="B12" s="16" t="s">
        <v>41</v>
      </c>
      <c r="C12" s="16"/>
      <c r="D12" s="21"/>
      <c r="E12" s="21"/>
      <c r="F12" s="21"/>
      <c r="G12" s="16"/>
      <c r="H12" s="21"/>
      <c r="I12" s="21"/>
      <c r="J12" s="21"/>
      <c r="K12" s="21"/>
    </row>
    <row r="13" spans="1:14" ht="15" customHeight="1" x14ac:dyDescent="0.4">
      <c r="B13" s="16" t="s">
        <v>86</v>
      </c>
      <c r="C13" s="16"/>
      <c r="D13" s="21"/>
      <c r="E13" s="21"/>
      <c r="F13" s="21"/>
      <c r="G13" s="16"/>
      <c r="H13" s="21"/>
      <c r="I13" s="21"/>
      <c r="J13" s="21"/>
      <c r="K13" s="21"/>
    </row>
    <row r="14" spans="1:14" ht="15" customHeight="1" x14ac:dyDescent="0.4">
      <c r="B14" s="52" t="s">
        <v>105</v>
      </c>
      <c r="C14" s="16"/>
      <c r="D14" s="21"/>
      <c r="E14" s="21"/>
      <c r="F14" s="21"/>
      <c r="G14" s="16"/>
      <c r="H14" s="21"/>
      <c r="I14" s="21"/>
      <c r="J14" s="21"/>
      <c r="K14" s="21"/>
    </row>
    <row r="15" spans="1:14" ht="15" customHeight="1" x14ac:dyDescent="0.4">
      <c r="B15" s="52" t="s">
        <v>85</v>
      </c>
      <c r="C15" s="52"/>
      <c r="D15" s="58"/>
      <c r="E15" s="58"/>
      <c r="F15" s="29"/>
      <c r="G15" s="16"/>
      <c r="H15" s="29"/>
      <c r="I15" s="29"/>
      <c r="J15" s="29"/>
      <c r="K15" s="29"/>
    </row>
    <row r="17" spans="2:2" ht="15" customHeight="1" x14ac:dyDescent="0.4">
      <c r="B17" s="18" t="s">
        <v>6</v>
      </c>
    </row>
  </sheetData>
  <sheetProtection sheet="1" objects="1" scenarios="1"/>
  <mergeCells count="5">
    <mergeCell ref="C3:F3"/>
    <mergeCell ref="G3:J3"/>
    <mergeCell ref="K3:N3"/>
    <mergeCell ref="K11:N11"/>
    <mergeCell ref="B3:B4"/>
  </mergeCells>
  <phoneticPr fontId="3"/>
  <hyperlinks>
    <hyperlink ref="B17" location="目次!A1" display="目次へ戻る" xr:uid="{00000000-0004-0000-0400-000000000000}"/>
  </hyperlinks>
  <pageMargins left="0.78700000000000003" right="0.78700000000000003" top="0.98399999999999999" bottom="0.98399999999999999" header="0.51200000000000001" footer="0.51200000000000001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2"/>
  <sheetViews>
    <sheetView showGridLines="0" zoomScaleSheetLayoutView="10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RowHeight="15" customHeight="1" x14ac:dyDescent="0.4"/>
  <cols>
    <col min="1" max="1" width="5.625" style="9" customWidth="1"/>
    <col min="2" max="2" width="15.625" style="9" customWidth="1"/>
    <col min="3" max="3" width="7.75" style="9" bestFit="1" customWidth="1"/>
    <col min="4" max="5" width="7.125" style="9" customWidth="1"/>
    <col min="6" max="16" width="6.625" style="9" customWidth="1"/>
    <col min="17" max="17" width="7" style="9" bestFit="1" customWidth="1"/>
    <col min="18" max="19" width="6.625" style="9" customWidth="1"/>
    <col min="20" max="20" width="5.375" style="9" bestFit="1" customWidth="1"/>
    <col min="21" max="23" width="6.625" style="9" customWidth="1"/>
    <col min="24" max="24" width="9" style="9" customWidth="1"/>
    <col min="25" max="16384" width="9" style="9"/>
  </cols>
  <sheetData>
    <row r="1" spans="1:23" ht="20.25" customHeight="1" x14ac:dyDescent="0.4">
      <c r="A1" s="10" t="s">
        <v>108</v>
      </c>
    </row>
    <row r="2" spans="1:23" ht="15" customHeight="1" x14ac:dyDescent="0.4">
      <c r="A2" s="11"/>
      <c r="B2" s="16"/>
      <c r="C2" s="16"/>
      <c r="D2" s="16"/>
      <c r="E2" s="16"/>
      <c r="F2" s="16"/>
      <c r="G2" s="16"/>
      <c r="H2" s="16"/>
      <c r="I2" s="16"/>
      <c r="J2" s="37"/>
      <c r="K2" s="16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1" t="s">
        <v>107</v>
      </c>
    </row>
    <row r="3" spans="1:23" ht="15" customHeight="1" x14ac:dyDescent="0.4">
      <c r="A3" s="11"/>
      <c r="B3" s="76" t="s">
        <v>80</v>
      </c>
      <c r="C3" s="113" t="s">
        <v>106</v>
      </c>
      <c r="D3" s="113"/>
      <c r="E3" s="113"/>
      <c r="F3" s="113" t="s">
        <v>104</v>
      </c>
      <c r="G3" s="113"/>
      <c r="H3" s="113"/>
      <c r="I3" s="113" t="s">
        <v>103</v>
      </c>
      <c r="J3" s="113"/>
      <c r="K3" s="113"/>
      <c r="L3" s="114" t="s">
        <v>102</v>
      </c>
      <c r="M3" s="115"/>
      <c r="N3" s="67" t="s">
        <v>101</v>
      </c>
      <c r="O3" s="113" t="s">
        <v>99</v>
      </c>
      <c r="P3" s="113"/>
      <c r="Q3" s="113"/>
      <c r="R3" s="110" t="s">
        <v>98</v>
      </c>
      <c r="S3" s="111"/>
      <c r="T3" s="112"/>
      <c r="U3" s="113" t="s">
        <v>97</v>
      </c>
      <c r="V3" s="113"/>
      <c r="W3" s="113"/>
    </row>
    <row r="4" spans="1:23" ht="15" customHeight="1" x14ac:dyDescent="0.4">
      <c r="A4" s="11"/>
      <c r="B4" s="76"/>
      <c r="C4" s="62" t="s">
        <v>96</v>
      </c>
      <c r="D4" s="62" t="s">
        <v>12</v>
      </c>
      <c r="E4" s="62" t="s">
        <v>13</v>
      </c>
      <c r="F4" s="62" t="s">
        <v>96</v>
      </c>
      <c r="G4" s="62" t="s">
        <v>12</v>
      </c>
      <c r="H4" s="62" t="s">
        <v>13</v>
      </c>
      <c r="I4" s="62" t="s">
        <v>96</v>
      </c>
      <c r="J4" s="62" t="s">
        <v>12</v>
      </c>
      <c r="K4" s="62" t="s">
        <v>13</v>
      </c>
      <c r="L4" s="62" t="s">
        <v>96</v>
      </c>
      <c r="M4" s="62" t="s">
        <v>12</v>
      </c>
      <c r="N4" s="62" t="s">
        <v>13</v>
      </c>
      <c r="O4" s="62" t="s">
        <v>96</v>
      </c>
      <c r="P4" s="62" t="s">
        <v>12</v>
      </c>
      <c r="Q4" s="62" t="s">
        <v>13</v>
      </c>
      <c r="R4" s="62" t="s">
        <v>96</v>
      </c>
      <c r="S4" s="62" t="s">
        <v>12</v>
      </c>
      <c r="T4" s="62" t="s">
        <v>13</v>
      </c>
      <c r="U4" s="62" t="s">
        <v>96</v>
      </c>
      <c r="V4" s="62" t="s">
        <v>12</v>
      </c>
      <c r="W4" s="62" t="s">
        <v>13</v>
      </c>
    </row>
    <row r="5" spans="1:23" ht="15" customHeight="1" x14ac:dyDescent="0.4">
      <c r="A5" s="11"/>
      <c r="B5" s="53" t="s">
        <v>82</v>
      </c>
      <c r="C5" s="63">
        <f>SUM(D5:E5)</f>
        <v>14442</v>
      </c>
      <c r="D5" s="63">
        <f>SUM(D6:D17)</f>
        <v>7756</v>
      </c>
      <c r="E5" s="63">
        <f>SUM(E6:E17)</f>
        <v>6686</v>
      </c>
      <c r="F5" s="63">
        <f>SUM(G5:H5)</f>
        <v>1415</v>
      </c>
      <c r="G5" s="63">
        <f>SUM(G6:G17)</f>
        <v>887</v>
      </c>
      <c r="H5" s="63">
        <f>SUM(H6:H17)</f>
        <v>528</v>
      </c>
      <c r="I5" s="63">
        <f>SUM(J5:K5)</f>
        <v>1143</v>
      </c>
      <c r="J5" s="63">
        <f>SUM(J6:J17)</f>
        <v>958</v>
      </c>
      <c r="K5" s="63">
        <f>SUM(K6:K17)</f>
        <v>185</v>
      </c>
      <c r="L5" s="63">
        <f>SUM(M5:N5)</f>
        <v>2319</v>
      </c>
      <c r="M5" s="63">
        <f>SUM(M6:M17)</f>
        <v>1404</v>
      </c>
      <c r="N5" s="63">
        <f>SUM(N6:N17)</f>
        <v>915</v>
      </c>
      <c r="O5" s="63">
        <f>SUM(P5:Q5)</f>
        <v>2300</v>
      </c>
      <c r="P5" s="63">
        <f>SUM(P6:P17)</f>
        <v>1141</v>
      </c>
      <c r="Q5" s="63">
        <f>SUM(Q6:Q17)</f>
        <v>1159</v>
      </c>
      <c r="R5" s="63">
        <f>SUM(S5:T5)</f>
        <v>936</v>
      </c>
      <c r="S5" s="63">
        <f>SUM(S6:S17)</f>
        <v>355</v>
      </c>
      <c r="T5" s="63">
        <f>SUM(T6:T17)</f>
        <v>581</v>
      </c>
      <c r="U5" s="63">
        <f>SUM(V5:W5)</f>
        <v>2068</v>
      </c>
      <c r="V5" s="63">
        <f>SUM(V6:V17)</f>
        <v>473</v>
      </c>
      <c r="W5" s="63">
        <f>SUM(W6:W17)</f>
        <v>1595</v>
      </c>
    </row>
    <row r="6" spans="1:23" ht="15" customHeight="1" x14ac:dyDescent="0.4">
      <c r="A6" s="11"/>
      <c r="B6" s="50" t="s">
        <v>52</v>
      </c>
      <c r="C6" s="54">
        <v>148</v>
      </c>
      <c r="D6" s="54">
        <v>77</v>
      </c>
      <c r="E6" s="54">
        <v>71</v>
      </c>
      <c r="F6" s="54">
        <v>4</v>
      </c>
      <c r="G6" s="54">
        <v>4</v>
      </c>
      <c r="H6" s="66" t="s">
        <v>14</v>
      </c>
      <c r="I6" s="54">
        <v>11</v>
      </c>
      <c r="J6" s="54">
        <v>11</v>
      </c>
      <c r="K6" s="66" t="s">
        <v>14</v>
      </c>
      <c r="L6" s="54">
        <v>35</v>
      </c>
      <c r="M6" s="54">
        <v>22</v>
      </c>
      <c r="N6" s="54">
        <v>13</v>
      </c>
      <c r="O6" s="54">
        <v>38</v>
      </c>
      <c r="P6" s="54">
        <v>16</v>
      </c>
      <c r="Q6" s="54">
        <v>22</v>
      </c>
      <c r="R6" s="54">
        <v>29</v>
      </c>
      <c r="S6" s="54">
        <v>10</v>
      </c>
      <c r="T6" s="54">
        <v>19</v>
      </c>
      <c r="U6" s="54">
        <v>7</v>
      </c>
      <c r="V6" s="54">
        <v>2</v>
      </c>
      <c r="W6" s="54">
        <v>5</v>
      </c>
    </row>
    <row r="7" spans="1:23" ht="15" customHeight="1" x14ac:dyDescent="0.4">
      <c r="A7" s="11"/>
      <c r="B7" s="50" t="s">
        <v>33</v>
      </c>
      <c r="C7" s="54">
        <v>742</v>
      </c>
      <c r="D7" s="54">
        <v>383</v>
      </c>
      <c r="E7" s="54">
        <v>359</v>
      </c>
      <c r="F7" s="54">
        <v>11</v>
      </c>
      <c r="G7" s="54">
        <v>8</v>
      </c>
      <c r="H7" s="54">
        <v>3</v>
      </c>
      <c r="I7" s="54">
        <v>57</v>
      </c>
      <c r="J7" s="54">
        <v>51</v>
      </c>
      <c r="K7" s="54">
        <v>6</v>
      </c>
      <c r="L7" s="54">
        <v>155</v>
      </c>
      <c r="M7" s="54">
        <v>103</v>
      </c>
      <c r="N7" s="54">
        <v>52</v>
      </c>
      <c r="O7" s="54">
        <v>134</v>
      </c>
      <c r="P7" s="54">
        <v>76</v>
      </c>
      <c r="Q7" s="54">
        <v>58</v>
      </c>
      <c r="R7" s="54">
        <v>67</v>
      </c>
      <c r="S7" s="54">
        <v>24</v>
      </c>
      <c r="T7" s="54">
        <v>43</v>
      </c>
      <c r="U7" s="54">
        <v>139</v>
      </c>
      <c r="V7" s="54">
        <v>29</v>
      </c>
      <c r="W7" s="54">
        <v>110</v>
      </c>
    </row>
    <row r="8" spans="1:23" ht="15" customHeight="1" x14ac:dyDescent="0.4">
      <c r="A8" s="12"/>
      <c r="B8" s="50" t="s">
        <v>31</v>
      </c>
      <c r="C8" s="54">
        <v>817</v>
      </c>
      <c r="D8" s="54">
        <v>432</v>
      </c>
      <c r="E8" s="54">
        <v>385</v>
      </c>
      <c r="F8" s="54">
        <v>17</v>
      </c>
      <c r="G8" s="54">
        <v>12</v>
      </c>
      <c r="H8" s="54">
        <v>5</v>
      </c>
      <c r="I8" s="54">
        <v>57</v>
      </c>
      <c r="J8" s="54">
        <v>50</v>
      </c>
      <c r="K8" s="54">
        <v>7</v>
      </c>
      <c r="L8" s="54">
        <v>160</v>
      </c>
      <c r="M8" s="54">
        <v>106</v>
      </c>
      <c r="N8" s="54">
        <v>54</v>
      </c>
      <c r="O8" s="54">
        <v>124</v>
      </c>
      <c r="P8" s="54">
        <v>69</v>
      </c>
      <c r="Q8" s="54">
        <v>55</v>
      </c>
      <c r="R8" s="54">
        <v>59</v>
      </c>
      <c r="S8" s="54">
        <v>22</v>
      </c>
      <c r="T8" s="54">
        <v>37</v>
      </c>
      <c r="U8" s="54">
        <v>149</v>
      </c>
      <c r="V8" s="54">
        <v>29</v>
      </c>
      <c r="W8" s="54">
        <v>120</v>
      </c>
    </row>
    <row r="9" spans="1:23" ht="15" customHeight="1" x14ac:dyDescent="0.4">
      <c r="B9" s="61" t="s">
        <v>27</v>
      </c>
      <c r="C9" s="64">
        <v>875</v>
      </c>
      <c r="D9" s="64">
        <v>451</v>
      </c>
      <c r="E9" s="64">
        <v>424</v>
      </c>
      <c r="F9" s="64">
        <v>55</v>
      </c>
      <c r="G9" s="64">
        <v>39</v>
      </c>
      <c r="H9" s="64">
        <v>16</v>
      </c>
      <c r="I9" s="64">
        <v>53</v>
      </c>
      <c r="J9" s="64">
        <v>46</v>
      </c>
      <c r="K9" s="64">
        <v>7</v>
      </c>
      <c r="L9" s="64">
        <v>179</v>
      </c>
      <c r="M9" s="64">
        <v>108</v>
      </c>
      <c r="N9" s="64">
        <v>71</v>
      </c>
      <c r="O9" s="64">
        <v>133</v>
      </c>
      <c r="P9" s="64">
        <v>60</v>
      </c>
      <c r="Q9" s="64">
        <v>73</v>
      </c>
      <c r="R9" s="64">
        <v>34</v>
      </c>
      <c r="S9" s="64">
        <v>14</v>
      </c>
      <c r="T9" s="64">
        <v>20</v>
      </c>
      <c r="U9" s="64">
        <v>186</v>
      </c>
      <c r="V9" s="64">
        <v>48</v>
      </c>
      <c r="W9" s="64">
        <v>138</v>
      </c>
    </row>
    <row r="10" spans="1:23" ht="15" customHeight="1" x14ac:dyDescent="0.4">
      <c r="B10" s="50" t="s">
        <v>20</v>
      </c>
      <c r="C10" s="54">
        <v>1191</v>
      </c>
      <c r="D10" s="54">
        <v>609</v>
      </c>
      <c r="E10" s="54">
        <v>582</v>
      </c>
      <c r="F10" s="54">
        <v>54</v>
      </c>
      <c r="G10" s="54">
        <v>38</v>
      </c>
      <c r="H10" s="54">
        <v>16</v>
      </c>
      <c r="I10" s="54">
        <v>100</v>
      </c>
      <c r="J10" s="54">
        <v>81</v>
      </c>
      <c r="K10" s="54">
        <v>19</v>
      </c>
      <c r="L10" s="54">
        <v>220</v>
      </c>
      <c r="M10" s="54">
        <v>132</v>
      </c>
      <c r="N10" s="54">
        <v>88</v>
      </c>
      <c r="O10" s="54">
        <v>211</v>
      </c>
      <c r="P10" s="54">
        <v>98</v>
      </c>
      <c r="Q10" s="54">
        <v>113</v>
      </c>
      <c r="R10" s="54">
        <v>61</v>
      </c>
      <c r="S10" s="54">
        <v>22</v>
      </c>
      <c r="T10" s="54">
        <v>39</v>
      </c>
      <c r="U10" s="54">
        <v>200</v>
      </c>
      <c r="V10" s="54">
        <v>42</v>
      </c>
      <c r="W10" s="54">
        <v>158</v>
      </c>
    </row>
    <row r="11" spans="1:23" ht="15" customHeight="1" x14ac:dyDescent="0.4">
      <c r="B11" s="50" t="s">
        <v>24</v>
      </c>
      <c r="C11" s="54">
        <v>1417</v>
      </c>
      <c r="D11" s="54">
        <v>749</v>
      </c>
      <c r="E11" s="54">
        <v>668</v>
      </c>
      <c r="F11" s="54">
        <v>61</v>
      </c>
      <c r="G11" s="54">
        <v>40</v>
      </c>
      <c r="H11" s="54">
        <v>21</v>
      </c>
      <c r="I11" s="54">
        <v>133</v>
      </c>
      <c r="J11" s="54">
        <v>113</v>
      </c>
      <c r="K11" s="54">
        <v>20</v>
      </c>
      <c r="L11" s="54">
        <v>257</v>
      </c>
      <c r="M11" s="54">
        <v>157</v>
      </c>
      <c r="N11" s="54">
        <v>100</v>
      </c>
      <c r="O11" s="54">
        <v>237</v>
      </c>
      <c r="P11" s="54">
        <v>129</v>
      </c>
      <c r="Q11" s="54">
        <v>108</v>
      </c>
      <c r="R11" s="54">
        <v>85</v>
      </c>
      <c r="S11" s="54">
        <v>31</v>
      </c>
      <c r="T11" s="54">
        <v>54</v>
      </c>
      <c r="U11" s="54">
        <v>246</v>
      </c>
      <c r="V11" s="54">
        <v>51</v>
      </c>
      <c r="W11" s="54">
        <v>195</v>
      </c>
    </row>
    <row r="12" spans="1:23" ht="15" customHeight="1" x14ac:dyDescent="0.4">
      <c r="B12" s="50" t="s">
        <v>95</v>
      </c>
      <c r="C12" s="54">
        <v>1483</v>
      </c>
      <c r="D12" s="54">
        <v>793</v>
      </c>
      <c r="E12" s="54">
        <v>690</v>
      </c>
      <c r="F12" s="54">
        <v>65</v>
      </c>
      <c r="G12" s="54">
        <v>46</v>
      </c>
      <c r="H12" s="54">
        <v>19</v>
      </c>
      <c r="I12" s="54">
        <v>140</v>
      </c>
      <c r="J12" s="54">
        <v>112</v>
      </c>
      <c r="K12" s="54">
        <v>28</v>
      </c>
      <c r="L12" s="54">
        <v>266</v>
      </c>
      <c r="M12" s="54">
        <v>167</v>
      </c>
      <c r="N12" s="54">
        <v>99</v>
      </c>
      <c r="O12" s="54">
        <v>238</v>
      </c>
      <c r="P12" s="54">
        <v>105</v>
      </c>
      <c r="Q12" s="54">
        <v>133</v>
      </c>
      <c r="R12" s="54">
        <v>74</v>
      </c>
      <c r="S12" s="54">
        <v>38</v>
      </c>
      <c r="T12" s="54">
        <v>36</v>
      </c>
      <c r="U12" s="54">
        <v>222</v>
      </c>
      <c r="V12" s="54">
        <v>45</v>
      </c>
      <c r="W12" s="54">
        <v>177</v>
      </c>
    </row>
    <row r="13" spans="1:23" ht="15" customHeight="1" x14ac:dyDescent="0.4">
      <c r="B13" s="50" t="s">
        <v>28</v>
      </c>
      <c r="C13" s="54">
        <v>1441</v>
      </c>
      <c r="D13" s="54">
        <v>725</v>
      </c>
      <c r="E13" s="54">
        <v>716</v>
      </c>
      <c r="F13" s="54">
        <v>45</v>
      </c>
      <c r="G13" s="54">
        <v>32</v>
      </c>
      <c r="H13" s="54">
        <v>13</v>
      </c>
      <c r="I13" s="54">
        <v>102</v>
      </c>
      <c r="J13" s="54">
        <v>82</v>
      </c>
      <c r="K13" s="54">
        <v>20</v>
      </c>
      <c r="L13" s="54">
        <v>276</v>
      </c>
      <c r="M13" s="54">
        <v>157</v>
      </c>
      <c r="N13" s="54">
        <v>119</v>
      </c>
      <c r="O13" s="54">
        <v>260</v>
      </c>
      <c r="P13" s="54">
        <v>123</v>
      </c>
      <c r="Q13" s="54">
        <v>137</v>
      </c>
      <c r="R13" s="54">
        <v>78</v>
      </c>
      <c r="S13" s="54">
        <v>31</v>
      </c>
      <c r="T13" s="54">
        <v>47</v>
      </c>
      <c r="U13" s="54">
        <v>228</v>
      </c>
      <c r="V13" s="54">
        <v>42</v>
      </c>
      <c r="W13" s="54">
        <v>186</v>
      </c>
    </row>
    <row r="14" spans="1:23" ht="15" customHeight="1" x14ac:dyDescent="0.4">
      <c r="B14" s="50" t="s">
        <v>38</v>
      </c>
      <c r="C14" s="54">
        <v>1591</v>
      </c>
      <c r="D14" s="54">
        <v>817</v>
      </c>
      <c r="E14" s="54">
        <v>774</v>
      </c>
      <c r="F14" s="54">
        <v>77</v>
      </c>
      <c r="G14" s="54">
        <v>44</v>
      </c>
      <c r="H14" s="54">
        <v>33</v>
      </c>
      <c r="I14" s="54">
        <v>106</v>
      </c>
      <c r="J14" s="54">
        <v>80</v>
      </c>
      <c r="K14" s="54">
        <v>26</v>
      </c>
      <c r="L14" s="54">
        <v>259</v>
      </c>
      <c r="M14" s="54">
        <v>148</v>
      </c>
      <c r="N14" s="54">
        <v>111</v>
      </c>
      <c r="O14" s="54">
        <v>274</v>
      </c>
      <c r="P14" s="54">
        <v>140</v>
      </c>
      <c r="Q14" s="54">
        <v>134</v>
      </c>
      <c r="R14" s="54">
        <v>83</v>
      </c>
      <c r="S14" s="54">
        <v>35</v>
      </c>
      <c r="T14" s="54">
        <v>48</v>
      </c>
      <c r="U14" s="54">
        <v>262</v>
      </c>
      <c r="V14" s="54">
        <v>49</v>
      </c>
      <c r="W14" s="54">
        <v>213</v>
      </c>
    </row>
    <row r="15" spans="1:23" ht="15" customHeight="1" x14ac:dyDescent="0.4">
      <c r="B15" s="61" t="s">
        <v>36</v>
      </c>
      <c r="C15" s="64">
        <v>1618</v>
      </c>
      <c r="D15" s="64">
        <v>876</v>
      </c>
      <c r="E15" s="64">
        <v>742</v>
      </c>
      <c r="F15" s="64">
        <v>167</v>
      </c>
      <c r="G15" s="64">
        <v>96</v>
      </c>
      <c r="H15" s="64">
        <v>71</v>
      </c>
      <c r="I15" s="64">
        <v>131</v>
      </c>
      <c r="J15" s="64">
        <v>114</v>
      </c>
      <c r="K15" s="64">
        <v>17</v>
      </c>
      <c r="L15" s="64">
        <v>242</v>
      </c>
      <c r="M15" s="64">
        <v>123</v>
      </c>
      <c r="N15" s="64">
        <v>119</v>
      </c>
      <c r="O15" s="64">
        <v>247</v>
      </c>
      <c r="P15" s="64">
        <v>121</v>
      </c>
      <c r="Q15" s="64">
        <v>126</v>
      </c>
      <c r="R15" s="64">
        <v>118</v>
      </c>
      <c r="S15" s="64">
        <v>37</v>
      </c>
      <c r="T15" s="64">
        <v>81</v>
      </c>
      <c r="U15" s="64">
        <v>212</v>
      </c>
      <c r="V15" s="64">
        <v>55</v>
      </c>
      <c r="W15" s="64">
        <v>157</v>
      </c>
    </row>
    <row r="16" spans="1:23" ht="15" customHeight="1" x14ac:dyDescent="0.4">
      <c r="B16" s="50" t="s">
        <v>35</v>
      </c>
      <c r="C16" s="54">
        <v>1339</v>
      </c>
      <c r="D16" s="54">
        <v>768</v>
      </c>
      <c r="E16" s="54">
        <v>571</v>
      </c>
      <c r="F16" s="54">
        <v>241</v>
      </c>
      <c r="G16" s="54">
        <v>144</v>
      </c>
      <c r="H16" s="54">
        <v>97</v>
      </c>
      <c r="I16" s="54">
        <v>139</v>
      </c>
      <c r="J16" s="54">
        <v>120</v>
      </c>
      <c r="K16" s="54">
        <v>19</v>
      </c>
      <c r="L16" s="54">
        <v>130</v>
      </c>
      <c r="M16" s="54">
        <v>85</v>
      </c>
      <c r="N16" s="54">
        <v>45</v>
      </c>
      <c r="O16" s="54">
        <v>202</v>
      </c>
      <c r="P16" s="54">
        <v>99</v>
      </c>
      <c r="Q16" s="54">
        <v>103</v>
      </c>
      <c r="R16" s="54">
        <v>120</v>
      </c>
      <c r="S16" s="54">
        <v>39</v>
      </c>
      <c r="T16" s="54">
        <v>81</v>
      </c>
      <c r="U16" s="54">
        <v>127</v>
      </c>
      <c r="V16" s="54">
        <v>48</v>
      </c>
      <c r="W16" s="54">
        <v>79</v>
      </c>
    </row>
    <row r="17" spans="2:23" ht="15" customHeight="1" x14ac:dyDescent="0.4">
      <c r="B17" s="51" t="s">
        <v>94</v>
      </c>
      <c r="C17" s="55">
        <f>992+454+214+94+22+4</f>
        <v>1780</v>
      </c>
      <c r="D17" s="55">
        <f>612+262+132+56+13+1</f>
        <v>1076</v>
      </c>
      <c r="E17" s="55">
        <f>380+192+82+38+9+3</f>
        <v>704</v>
      </c>
      <c r="F17" s="55">
        <f>275+172+105+53+11+2</f>
        <v>618</v>
      </c>
      <c r="G17" s="55">
        <f>173+98+71+35+7</f>
        <v>384</v>
      </c>
      <c r="H17" s="55">
        <f>102+74+34+18+4+2</f>
        <v>234</v>
      </c>
      <c r="I17" s="55">
        <f>76+29+6+3</f>
        <v>114</v>
      </c>
      <c r="J17" s="55">
        <f>65+25+6+2</f>
        <v>98</v>
      </c>
      <c r="K17" s="55">
        <f>11+4+1</f>
        <v>16</v>
      </c>
      <c r="L17" s="55">
        <f>85+37+16+1+1</f>
        <v>140</v>
      </c>
      <c r="M17" s="55">
        <f>56+27+12+1</f>
        <v>96</v>
      </c>
      <c r="N17" s="55">
        <f>29+10+4+1</f>
        <v>44</v>
      </c>
      <c r="O17" s="55">
        <f>111+56+22+8+5</f>
        <v>202</v>
      </c>
      <c r="P17" s="55">
        <f>62+27+10+3+3</f>
        <v>105</v>
      </c>
      <c r="Q17" s="55">
        <f>49+29+12+5+2</f>
        <v>97</v>
      </c>
      <c r="R17" s="55">
        <f>76+27+20+4+1</f>
        <v>128</v>
      </c>
      <c r="S17" s="55">
        <f>32+11+6+2+1</f>
        <v>52</v>
      </c>
      <c r="T17" s="55">
        <f>44+16+14+2</f>
        <v>76</v>
      </c>
      <c r="U17" s="55">
        <f>67+17+3+3</f>
        <v>90</v>
      </c>
      <c r="V17" s="55">
        <f>20+9+1+3</f>
        <v>33</v>
      </c>
      <c r="W17" s="55">
        <f>47+8+2</f>
        <v>57</v>
      </c>
    </row>
    <row r="18" spans="2:23" ht="15" customHeight="1" x14ac:dyDescent="0.4">
      <c r="B18" s="16"/>
      <c r="C18" s="16"/>
      <c r="D18" s="16"/>
      <c r="E18" s="16"/>
      <c r="F18" s="16"/>
      <c r="G18" s="16"/>
      <c r="H18" s="16"/>
      <c r="I18" s="37"/>
      <c r="J18" s="16"/>
      <c r="K18" s="16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0"/>
      <c r="W18" s="32" t="s">
        <v>18</v>
      </c>
    </row>
    <row r="19" spans="2:23" ht="15" customHeight="1" x14ac:dyDescent="0.4">
      <c r="B19" s="16" t="s">
        <v>17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49"/>
      <c r="N19" s="49"/>
      <c r="O19" s="37"/>
      <c r="P19" s="37"/>
      <c r="Q19" s="37"/>
      <c r="R19" s="37"/>
      <c r="S19" s="37"/>
      <c r="T19" s="37"/>
      <c r="U19" s="37"/>
      <c r="V19" s="37"/>
      <c r="W19" s="37"/>
    </row>
    <row r="20" spans="2:23" ht="15" customHeight="1" x14ac:dyDescent="0.4">
      <c r="B20" s="16" t="s">
        <v>26</v>
      </c>
      <c r="C20" s="16"/>
      <c r="D20" s="16"/>
      <c r="E20" s="16"/>
      <c r="F20" s="16"/>
      <c r="G20" s="16"/>
      <c r="H20" s="16"/>
      <c r="I20" s="16"/>
      <c r="J20" s="16"/>
      <c r="K20" s="16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</row>
    <row r="21" spans="2:23" ht="15" customHeight="1" x14ac:dyDescent="0.4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</row>
    <row r="22" spans="2:23" ht="15" customHeight="1" x14ac:dyDescent="0.4">
      <c r="B22" s="18" t="s">
        <v>6</v>
      </c>
    </row>
  </sheetData>
  <sheetProtection sheet="1" objects="1" scenarios="1"/>
  <mergeCells count="8">
    <mergeCell ref="R3:T3"/>
    <mergeCell ref="U3:W3"/>
    <mergeCell ref="B3:B4"/>
    <mergeCell ref="C3:E3"/>
    <mergeCell ref="F3:H3"/>
    <mergeCell ref="I3:K3"/>
    <mergeCell ref="L3:M3"/>
    <mergeCell ref="O3:Q3"/>
  </mergeCells>
  <phoneticPr fontId="3"/>
  <hyperlinks>
    <hyperlink ref="B22" location="目次!A1" display="目次へ戻る" xr:uid="{00000000-0004-0000-0500-000000000000}"/>
  </hyperlinks>
  <pageMargins left="0.78700000000000003" right="0.78700000000000003" top="0.98399999999999999" bottom="0.98399999999999999" header="0.51200000000000001" footer="0.51200000000000001"/>
  <pageSetup paperSize="9" scale="6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34"/>
  <sheetViews>
    <sheetView showGridLines="0" zoomScaleSheetLayoutView="100" workbookViewId="0">
      <pane xSplit="4" ySplit="4" topLeftCell="E5" activePane="bottomRight" state="frozen"/>
      <selection pane="topRight"/>
      <selection pane="bottomLeft"/>
      <selection pane="bottomRight" activeCell="E5" sqref="E5"/>
    </sheetView>
  </sheetViews>
  <sheetFormatPr defaultRowHeight="15" customHeight="1" x14ac:dyDescent="0.4"/>
  <cols>
    <col min="1" max="1" width="5.625" style="9" customWidth="1"/>
    <col min="2" max="3" width="2.625" style="9" customWidth="1"/>
    <col min="4" max="4" width="35.75" style="9" bestFit="1" customWidth="1"/>
    <col min="5" max="22" width="7.625" style="9" customWidth="1"/>
    <col min="23" max="23" width="9" style="9" customWidth="1"/>
    <col min="24" max="16384" width="9" style="9"/>
  </cols>
  <sheetData>
    <row r="1" spans="1:22" ht="20.25" customHeight="1" x14ac:dyDescent="0.4">
      <c r="A1" s="10" t="s">
        <v>113</v>
      </c>
    </row>
    <row r="2" spans="1:22" ht="15" customHeight="1" x14ac:dyDescent="0.4">
      <c r="A2" s="1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31" t="s">
        <v>93</v>
      </c>
    </row>
    <row r="3" spans="1:22" ht="15" customHeight="1" x14ac:dyDescent="0.4">
      <c r="A3" s="11"/>
      <c r="B3" s="84" t="s">
        <v>22</v>
      </c>
      <c r="C3" s="85"/>
      <c r="D3" s="86"/>
      <c r="E3" s="103" t="s">
        <v>15</v>
      </c>
      <c r="F3" s="104"/>
      <c r="G3" s="104"/>
      <c r="H3" s="104"/>
      <c r="I3" s="104"/>
      <c r="J3" s="105"/>
      <c r="K3" s="103" t="s">
        <v>12</v>
      </c>
      <c r="L3" s="104"/>
      <c r="M3" s="104"/>
      <c r="N3" s="104"/>
      <c r="O3" s="104"/>
      <c r="P3" s="105"/>
      <c r="Q3" s="103" t="s">
        <v>13</v>
      </c>
      <c r="R3" s="104"/>
      <c r="S3" s="104"/>
      <c r="T3" s="104"/>
      <c r="U3" s="104"/>
      <c r="V3" s="105"/>
    </row>
    <row r="4" spans="1:22" ht="36" x14ac:dyDescent="0.4">
      <c r="A4" s="11"/>
      <c r="B4" s="87"/>
      <c r="C4" s="88"/>
      <c r="D4" s="89"/>
      <c r="E4" s="53" t="s">
        <v>15</v>
      </c>
      <c r="F4" s="69" t="s">
        <v>112</v>
      </c>
      <c r="G4" s="70" t="s">
        <v>111</v>
      </c>
      <c r="H4" s="70" t="s">
        <v>110</v>
      </c>
      <c r="I4" s="53" t="s">
        <v>74</v>
      </c>
      <c r="J4" s="53" t="s">
        <v>109</v>
      </c>
      <c r="K4" s="53" t="s">
        <v>15</v>
      </c>
      <c r="L4" s="69" t="s">
        <v>112</v>
      </c>
      <c r="M4" s="70" t="s">
        <v>111</v>
      </c>
      <c r="N4" s="70" t="s">
        <v>110</v>
      </c>
      <c r="O4" s="53" t="s">
        <v>74</v>
      </c>
      <c r="P4" s="53" t="s">
        <v>109</v>
      </c>
      <c r="Q4" s="53" t="s">
        <v>15</v>
      </c>
      <c r="R4" s="69" t="s">
        <v>112</v>
      </c>
      <c r="S4" s="70" t="s">
        <v>111</v>
      </c>
      <c r="T4" s="70" t="s">
        <v>110</v>
      </c>
      <c r="U4" s="53" t="s">
        <v>74</v>
      </c>
      <c r="V4" s="53" t="s">
        <v>109</v>
      </c>
    </row>
    <row r="5" spans="1:22" ht="15" customHeight="1" x14ac:dyDescent="0.4">
      <c r="A5" s="11"/>
      <c r="B5" s="77" t="s">
        <v>43</v>
      </c>
      <c r="C5" s="78"/>
      <c r="D5" s="79"/>
      <c r="E5" s="63">
        <v>14442</v>
      </c>
      <c r="F5" s="63">
        <v>11574</v>
      </c>
      <c r="G5" s="63">
        <v>328</v>
      </c>
      <c r="H5" s="63">
        <v>1431</v>
      </c>
      <c r="I5" s="63">
        <v>890</v>
      </c>
      <c r="J5" s="63">
        <v>9</v>
      </c>
      <c r="K5" s="63">
        <v>7756</v>
      </c>
      <c r="L5" s="63">
        <v>5996</v>
      </c>
      <c r="M5" s="63">
        <v>285</v>
      </c>
      <c r="N5" s="63">
        <v>1141</v>
      </c>
      <c r="O5" s="63">
        <v>226</v>
      </c>
      <c r="P5" s="63">
        <v>1</v>
      </c>
      <c r="Q5" s="63">
        <v>6686</v>
      </c>
      <c r="R5" s="63">
        <v>5578</v>
      </c>
      <c r="S5" s="63">
        <v>43</v>
      </c>
      <c r="T5" s="63">
        <v>290</v>
      </c>
      <c r="U5" s="63">
        <v>664</v>
      </c>
      <c r="V5" s="63">
        <v>8</v>
      </c>
    </row>
    <row r="6" spans="1:22" ht="15" customHeight="1" x14ac:dyDescent="0.4">
      <c r="A6" s="11"/>
      <c r="B6" s="33" t="s">
        <v>81</v>
      </c>
      <c r="C6" s="38"/>
      <c r="D6" s="40"/>
      <c r="E6" s="63">
        <v>1431</v>
      </c>
      <c r="F6" s="63">
        <v>184</v>
      </c>
      <c r="G6" s="63">
        <v>104</v>
      </c>
      <c r="H6" s="63">
        <v>588</v>
      </c>
      <c r="I6" s="63">
        <v>554</v>
      </c>
      <c r="J6" s="42" t="s">
        <v>14</v>
      </c>
      <c r="K6" s="63">
        <v>902</v>
      </c>
      <c r="L6" s="63">
        <v>124</v>
      </c>
      <c r="M6" s="63">
        <v>96</v>
      </c>
      <c r="N6" s="63">
        <v>532</v>
      </c>
      <c r="O6" s="63">
        <v>150</v>
      </c>
      <c r="P6" s="42" t="s">
        <v>14</v>
      </c>
      <c r="Q6" s="63">
        <v>529</v>
      </c>
      <c r="R6" s="63">
        <v>60</v>
      </c>
      <c r="S6" s="63">
        <v>8</v>
      </c>
      <c r="T6" s="63">
        <v>56</v>
      </c>
      <c r="U6" s="63">
        <v>404</v>
      </c>
      <c r="V6" s="42" t="s">
        <v>14</v>
      </c>
    </row>
    <row r="7" spans="1:22" ht="15" customHeight="1" x14ac:dyDescent="0.4">
      <c r="B7" s="34"/>
      <c r="C7" s="96" t="s">
        <v>61</v>
      </c>
      <c r="D7" s="97"/>
      <c r="E7" s="54">
        <v>1431</v>
      </c>
      <c r="F7" s="54">
        <v>184</v>
      </c>
      <c r="G7" s="54">
        <v>104</v>
      </c>
      <c r="H7" s="54">
        <v>588</v>
      </c>
      <c r="I7" s="54">
        <v>554</v>
      </c>
      <c r="J7" s="66" t="s">
        <v>14</v>
      </c>
      <c r="K7" s="54">
        <v>902</v>
      </c>
      <c r="L7" s="54">
        <v>124</v>
      </c>
      <c r="M7" s="54">
        <v>96</v>
      </c>
      <c r="N7" s="54">
        <v>532</v>
      </c>
      <c r="O7" s="54">
        <v>150</v>
      </c>
      <c r="P7" s="66" t="s">
        <v>14</v>
      </c>
      <c r="Q7" s="54">
        <v>529</v>
      </c>
      <c r="R7" s="54">
        <v>60</v>
      </c>
      <c r="S7" s="54">
        <v>8</v>
      </c>
      <c r="T7" s="54">
        <v>56</v>
      </c>
      <c r="U7" s="54">
        <v>404</v>
      </c>
      <c r="V7" s="66" t="s">
        <v>14</v>
      </c>
    </row>
    <row r="8" spans="1:22" ht="15" customHeight="1" x14ac:dyDescent="0.4">
      <c r="B8" s="13"/>
      <c r="C8" s="35"/>
      <c r="D8" s="41" t="s">
        <v>79</v>
      </c>
      <c r="E8" s="63">
        <v>1415</v>
      </c>
      <c r="F8" s="63">
        <v>171</v>
      </c>
      <c r="G8" s="63">
        <v>103</v>
      </c>
      <c r="H8" s="63">
        <v>586</v>
      </c>
      <c r="I8" s="63">
        <v>554</v>
      </c>
      <c r="J8" s="71" t="s">
        <v>14</v>
      </c>
      <c r="K8" s="63">
        <v>887</v>
      </c>
      <c r="L8" s="63">
        <v>112</v>
      </c>
      <c r="M8" s="63">
        <v>95</v>
      </c>
      <c r="N8" s="63">
        <v>530</v>
      </c>
      <c r="O8" s="63">
        <v>150</v>
      </c>
      <c r="P8" s="71" t="s">
        <v>14</v>
      </c>
      <c r="Q8" s="63">
        <v>528</v>
      </c>
      <c r="R8" s="63">
        <v>59</v>
      </c>
      <c r="S8" s="63">
        <v>8</v>
      </c>
      <c r="T8" s="63">
        <v>56</v>
      </c>
      <c r="U8" s="63">
        <v>404</v>
      </c>
      <c r="V8" s="71" t="s">
        <v>14</v>
      </c>
    </row>
    <row r="9" spans="1:22" ht="15" customHeight="1" x14ac:dyDescent="0.4">
      <c r="B9" s="13"/>
      <c r="C9" s="90" t="s">
        <v>78</v>
      </c>
      <c r="D9" s="91"/>
      <c r="E9" s="42" t="s">
        <v>14</v>
      </c>
      <c r="F9" s="42" t="s">
        <v>14</v>
      </c>
      <c r="G9" s="42" t="s">
        <v>14</v>
      </c>
      <c r="H9" s="42" t="s">
        <v>14</v>
      </c>
      <c r="I9" s="42" t="s">
        <v>14</v>
      </c>
      <c r="J9" s="42" t="s">
        <v>14</v>
      </c>
      <c r="K9" s="42" t="s">
        <v>14</v>
      </c>
      <c r="L9" s="42" t="s">
        <v>14</v>
      </c>
      <c r="M9" s="42" t="s">
        <v>14</v>
      </c>
      <c r="N9" s="42" t="s">
        <v>14</v>
      </c>
      <c r="O9" s="42" t="s">
        <v>14</v>
      </c>
      <c r="P9" s="42" t="s">
        <v>14</v>
      </c>
      <c r="Q9" s="42" t="s">
        <v>14</v>
      </c>
      <c r="R9" s="42" t="s">
        <v>14</v>
      </c>
      <c r="S9" s="42" t="s">
        <v>14</v>
      </c>
      <c r="T9" s="42" t="s">
        <v>14</v>
      </c>
      <c r="U9" s="42" t="s">
        <v>14</v>
      </c>
      <c r="V9" s="42" t="s">
        <v>14</v>
      </c>
    </row>
    <row r="10" spans="1:22" ht="15" customHeight="1" x14ac:dyDescent="0.4">
      <c r="A10" s="11"/>
      <c r="B10" s="33" t="s">
        <v>77</v>
      </c>
      <c r="C10" s="38"/>
      <c r="D10" s="40"/>
      <c r="E10" s="54">
        <v>3470</v>
      </c>
      <c r="F10" s="54">
        <v>3064</v>
      </c>
      <c r="G10" s="63">
        <v>67</v>
      </c>
      <c r="H10" s="63">
        <v>230</v>
      </c>
      <c r="I10" s="63">
        <v>80</v>
      </c>
      <c r="J10" s="63">
        <v>8</v>
      </c>
      <c r="K10" s="54">
        <v>2369</v>
      </c>
      <c r="L10" s="54">
        <v>2044</v>
      </c>
      <c r="M10" s="63">
        <v>65</v>
      </c>
      <c r="N10" s="63">
        <v>218</v>
      </c>
      <c r="O10" s="63">
        <v>25</v>
      </c>
      <c r="P10" s="63">
        <v>1</v>
      </c>
      <c r="Q10" s="63">
        <v>1101</v>
      </c>
      <c r="R10" s="63">
        <v>1020</v>
      </c>
      <c r="S10" s="63">
        <v>2</v>
      </c>
      <c r="T10" s="63">
        <v>12</v>
      </c>
      <c r="U10" s="63">
        <v>55</v>
      </c>
      <c r="V10" s="63">
        <v>7</v>
      </c>
    </row>
    <row r="11" spans="1:22" ht="15" customHeight="1" x14ac:dyDescent="0.4">
      <c r="A11" s="12"/>
      <c r="B11" s="34"/>
      <c r="C11" s="96" t="s">
        <v>76</v>
      </c>
      <c r="D11" s="97"/>
      <c r="E11" s="68">
        <v>8</v>
      </c>
      <c r="F11" s="68">
        <v>7</v>
      </c>
      <c r="G11" s="66" t="s">
        <v>14</v>
      </c>
      <c r="H11" s="68">
        <v>1</v>
      </c>
      <c r="I11" s="66" t="s">
        <v>14</v>
      </c>
      <c r="J11" s="66" t="s">
        <v>14</v>
      </c>
      <c r="K11" s="68">
        <v>7</v>
      </c>
      <c r="L11" s="68">
        <v>6</v>
      </c>
      <c r="M11" s="66" t="s">
        <v>14</v>
      </c>
      <c r="N11" s="68">
        <v>1</v>
      </c>
      <c r="O11" s="66" t="s">
        <v>14</v>
      </c>
      <c r="P11" s="66" t="s">
        <v>14</v>
      </c>
      <c r="Q11" s="68">
        <v>1</v>
      </c>
      <c r="R11" s="68">
        <v>1</v>
      </c>
      <c r="S11" s="66" t="s">
        <v>14</v>
      </c>
      <c r="T11" s="66" t="s">
        <v>14</v>
      </c>
      <c r="U11" s="66" t="s">
        <v>14</v>
      </c>
      <c r="V11" s="66" t="s">
        <v>14</v>
      </c>
    </row>
    <row r="12" spans="1:22" ht="15" customHeight="1" x14ac:dyDescent="0.4">
      <c r="B12" s="34"/>
      <c r="C12" s="96" t="s">
        <v>75</v>
      </c>
      <c r="D12" s="97"/>
      <c r="E12" s="54">
        <v>1143</v>
      </c>
      <c r="F12" s="54">
        <v>881</v>
      </c>
      <c r="G12" s="54">
        <v>49</v>
      </c>
      <c r="H12" s="54">
        <v>158</v>
      </c>
      <c r="I12" s="54">
        <v>48</v>
      </c>
      <c r="J12" s="66" t="s">
        <v>14</v>
      </c>
      <c r="K12" s="54">
        <v>958</v>
      </c>
      <c r="L12" s="54">
        <v>728</v>
      </c>
      <c r="M12" s="54">
        <v>48</v>
      </c>
      <c r="N12" s="54">
        <v>155</v>
      </c>
      <c r="O12" s="54">
        <v>20</v>
      </c>
      <c r="P12" s="66" t="s">
        <v>14</v>
      </c>
      <c r="Q12" s="54">
        <v>185</v>
      </c>
      <c r="R12" s="54">
        <v>153</v>
      </c>
      <c r="S12" s="54">
        <v>1</v>
      </c>
      <c r="T12" s="54">
        <v>3</v>
      </c>
      <c r="U12" s="54">
        <v>28</v>
      </c>
      <c r="V12" s="66" t="s">
        <v>14</v>
      </c>
    </row>
    <row r="13" spans="1:22" ht="15" customHeight="1" x14ac:dyDescent="0.4">
      <c r="B13" s="35"/>
      <c r="C13" s="90" t="s">
        <v>73</v>
      </c>
      <c r="D13" s="91"/>
      <c r="E13" s="55">
        <v>2319</v>
      </c>
      <c r="F13" s="55">
        <v>2176</v>
      </c>
      <c r="G13" s="55">
        <v>18</v>
      </c>
      <c r="H13" s="55">
        <v>71</v>
      </c>
      <c r="I13" s="55">
        <v>32</v>
      </c>
      <c r="J13" s="55">
        <v>8</v>
      </c>
      <c r="K13" s="55">
        <v>1404</v>
      </c>
      <c r="L13" s="55">
        <v>1310</v>
      </c>
      <c r="M13" s="55">
        <v>17</v>
      </c>
      <c r="N13" s="55">
        <v>62</v>
      </c>
      <c r="O13" s="55">
        <v>5</v>
      </c>
      <c r="P13" s="55">
        <v>1</v>
      </c>
      <c r="Q13" s="55">
        <v>915</v>
      </c>
      <c r="R13" s="55">
        <v>866</v>
      </c>
      <c r="S13" s="55">
        <v>1</v>
      </c>
      <c r="T13" s="55">
        <v>9</v>
      </c>
      <c r="U13" s="55">
        <v>27</v>
      </c>
      <c r="V13" s="55">
        <v>7</v>
      </c>
    </row>
    <row r="14" spans="1:22" ht="15" customHeight="1" x14ac:dyDescent="0.4">
      <c r="B14" s="36" t="s">
        <v>72</v>
      </c>
      <c r="C14" s="39"/>
      <c r="D14" s="40"/>
      <c r="E14" s="63">
        <v>9268</v>
      </c>
      <c r="F14" s="63">
        <v>8243</v>
      </c>
      <c r="G14" s="63">
        <v>155</v>
      </c>
      <c r="H14" s="63">
        <v>570</v>
      </c>
      <c r="I14" s="63">
        <v>238</v>
      </c>
      <c r="J14" s="63">
        <v>1</v>
      </c>
      <c r="K14" s="63">
        <v>4344</v>
      </c>
      <c r="L14" s="63">
        <v>3788</v>
      </c>
      <c r="M14" s="63">
        <v>122</v>
      </c>
      <c r="N14" s="63">
        <v>359</v>
      </c>
      <c r="O14" s="63">
        <v>47</v>
      </c>
      <c r="P14" s="42" t="s">
        <v>14</v>
      </c>
      <c r="Q14" s="63">
        <v>4924</v>
      </c>
      <c r="R14" s="63">
        <v>4455</v>
      </c>
      <c r="S14" s="63">
        <v>33</v>
      </c>
      <c r="T14" s="63">
        <v>211</v>
      </c>
      <c r="U14" s="63">
        <v>191</v>
      </c>
      <c r="V14" s="63">
        <v>1</v>
      </c>
    </row>
    <row r="15" spans="1:22" ht="15" customHeight="1" x14ac:dyDescent="0.4">
      <c r="B15" s="34"/>
      <c r="C15" s="92" t="s">
        <v>71</v>
      </c>
      <c r="D15" s="93"/>
      <c r="E15" s="68">
        <v>44</v>
      </c>
      <c r="F15" s="68">
        <v>43</v>
      </c>
      <c r="G15" s="66" t="s">
        <v>14</v>
      </c>
      <c r="H15" s="66" t="s">
        <v>14</v>
      </c>
      <c r="I15" s="66" t="s">
        <v>14</v>
      </c>
      <c r="J15" s="66" t="s">
        <v>14</v>
      </c>
      <c r="K15" s="54">
        <v>34</v>
      </c>
      <c r="L15" s="54">
        <v>33</v>
      </c>
      <c r="M15" s="66" t="s">
        <v>14</v>
      </c>
      <c r="N15" s="66" t="s">
        <v>14</v>
      </c>
      <c r="O15" s="66" t="s">
        <v>14</v>
      </c>
      <c r="P15" s="66" t="s">
        <v>14</v>
      </c>
      <c r="Q15" s="54">
        <v>10</v>
      </c>
      <c r="R15" s="54">
        <v>10</v>
      </c>
      <c r="S15" s="66" t="s">
        <v>14</v>
      </c>
      <c r="T15" s="66" t="s">
        <v>14</v>
      </c>
      <c r="U15" s="66" t="s">
        <v>14</v>
      </c>
      <c r="V15" s="66" t="s">
        <v>14</v>
      </c>
    </row>
    <row r="16" spans="1:22" ht="15" customHeight="1" x14ac:dyDescent="0.4">
      <c r="B16" s="13"/>
      <c r="C16" s="94" t="s">
        <v>70</v>
      </c>
      <c r="D16" s="95"/>
      <c r="E16" s="54">
        <v>124</v>
      </c>
      <c r="F16" s="54">
        <v>117</v>
      </c>
      <c r="G16" s="66" t="s">
        <v>14</v>
      </c>
      <c r="H16" s="54">
        <v>7</v>
      </c>
      <c r="I16" s="66" t="s">
        <v>14</v>
      </c>
      <c r="J16" s="66" t="s">
        <v>14</v>
      </c>
      <c r="K16" s="54">
        <v>84</v>
      </c>
      <c r="L16" s="54">
        <v>81</v>
      </c>
      <c r="M16" s="66" t="s">
        <v>14</v>
      </c>
      <c r="N16" s="54">
        <v>3</v>
      </c>
      <c r="O16" s="66" t="s">
        <v>14</v>
      </c>
      <c r="P16" s="66" t="s">
        <v>14</v>
      </c>
      <c r="Q16" s="54">
        <v>40</v>
      </c>
      <c r="R16" s="54">
        <v>36</v>
      </c>
      <c r="S16" s="66" t="s">
        <v>14</v>
      </c>
      <c r="T16" s="54">
        <v>4</v>
      </c>
      <c r="U16" s="66" t="s">
        <v>14</v>
      </c>
      <c r="V16" s="66" t="s">
        <v>14</v>
      </c>
    </row>
    <row r="17" spans="2:22" ht="15" customHeight="1" x14ac:dyDescent="0.4">
      <c r="B17" s="13"/>
      <c r="C17" s="94" t="s">
        <v>64</v>
      </c>
      <c r="D17" s="95"/>
      <c r="E17" s="54">
        <v>595</v>
      </c>
      <c r="F17" s="54">
        <v>560</v>
      </c>
      <c r="G17" s="54">
        <v>1</v>
      </c>
      <c r="H17" s="54">
        <v>29</v>
      </c>
      <c r="I17" s="66" t="s">
        <v>14</v>
      </c>
      <c r="J17" s="66" t="s">
        <v>14</v>
      </c>
      <c r="K17" s="54">
        <v>521</v>
      </c>
      <c r="L17" s="54">
        <v>486</v>
      </c>
      <c r="M17" s="54">
        <v>1</v>
      </c>
      <c r="N17" s="54">
        <v>29</v>
      </c>
      <c r="O17" s="66" t="s">
        <v>14</v>
      </c>
      <c r="P17" s="66" t="s">
        <v>14</v>
      </c>
      <c r="Q17" s="54">
        <v>74</v>
      </c>
      <c r="R17" s="54">
        <v>74</v>
      </c>
      <c r="S17" s="66" t="s">
        <v>14</v>
      </c>
      <c r="T17" s="66" t="s">
        <v>14</v>
      </c>
      <c r="U17" s="66" t="s">
        <v>14</v>
      </c>
      <c r="V17" s="66" t="s">
        <v>14</v>
      </c>
    </row>
    <row r="18" spans="2:22" ht="15" customHeight="1" x14ac:dyDescent="0.4">
      <c r="B18" s="13"/>
      <c r="C18" s="94" t="s">
        <v>48</v>
      </c>
      <c r="D18" s="95"/>
      <c r="E18" s="54">
        <v>2300</v>
      </c>
      <c r="F18" s="54">
        <v>2039</v>
      </c>
      <c r="G18" s="54">
        <v>36</v>
      </c>
      <c r="H18" s="54">
        <v>132</v>
      </c>
      <c r="I18" s="54">
        <v>77</v>
      </c>
      <c r="J18" s="66" t="s">
        <v>14</v>
      </c>
      <c r="K18" s="54">
        <v>1141</v>
      </c>
      <c r="L18" s="54">
        <v>990</v>
      </c>
      <c r="M18" s="54">
        <v>31</v>
      </c>
      <c r="N18" s="54">
        <v>97</v>
      </c>
      <c r="O18" s="54">
        <v>16</v>
      </c>
      <c r="P18" s="66" t="s">
        <v>14</v>
      </c>
      <c r="Q18" s="54">
        <v>1159</v>
      </c>
      <c r="R18" s="54">
        <v>1049</v>
      </c>
      <c r="S18" s="54">
        <v>5</v>
      </c>
      <c r="T18" s="54">
        <v>35</v>
      </c>
      <c r="U18" s="54">
        <v>61</v>
      </c>
      <c r="V18" s="66" t="s">
        <v>14</v>
      </c>
    </row>
    <row r="19" spans="2:22" ht="15" customHeight="1" x14ac:dyDescent="0.4">
      <c r="B19" s="13"/>
      <c r="C19" s="94" t="s">
        <v>68</v>
      </c>
      <c r="D19" s="95"/>
      <c r="E19" s="54">
        <v>241</v>
      </c>
      <c r="F19" s="54">
        <v>232</v>
      </c>
      <c r="G19" s="66" t="s">
        <v>14</v>
      </c>
      <c r="H19" s="54">
        <v>8</v>
      </c>
      <c r="I19" s="66" t="s">
        <v>14</v>
      </c>
      <c r="J19" s="66" t="s">
        <v>14</v>
      </c>
      <c r="K19" s="54">
        <v>94</v>
      </c>
      <c r="L19" s="54">
        <v>91</v>
      </c>
      <c r="M19" s="66" t="s">
        <v>14</v>
      </c>
      <c r="N19" s="54">
        <v>3</v>
      </c>
      <c r="O19" s="66" t="s">
        <v>14</v>
      </c>
      <c r="P19" s="66" t="s">
        <v>14</v>
      </c>
      <c r="Q19" s="54">
        <v>147</v>
      </c>
      <c r="R19" s="54">
        <v>141</v>
      </c>
      <c r="S19" s="66" t="s">
        <v>14</v>
      </c>
      <c r="T19" s="54">
        <v>5</v>
      </c>
      <c r="U19" s="66" t="s">
        <v>14</v>
      </c>
      <c r="V19" s="66" t="s">
        <v>14</v>
      </c>
    </row>
    <row r="20" spans="2:22" ht="15" customHeight="1" x14ac:dyDescent="0.4">
      <c r="B20" s="13"/>
      <c r="C20" s="94" t="s">
        <v>62</v>
      </c>
      <c r="D20" s="95"/>
      <c r="E20" s="54">
        <v>115</v>
      </c>
      <c r="F20" s="54">
        <v>100</v>
      </c>
      <c r="G20" s="66" t="s">
        <v>14</v>
      </c>
      <c r="H20" s="54">
        <v>12</v>
      </c>
      <c r="I20" s="54">
        <v>3</v>
      </c>
      <c r="J20" s="66" t="s">
        <v>14</v>
      </c>
      <c r="K20" s="54">
        <v>67</v>
      </c>
      <c r="L20" s="54">
        <v>57</v>
      </c>
      <c r="M20" s="66" t="s">
        <v>14</v>
      </c>
      <c r="N20" s="54">
        <v>9</v>
      </c>
      <c r="O20" s="54">
        <v>1</v>
      </c>
      <c r="P20" s="66" t="s">
        <v>14</v>
      </c>
      <c r="Q20" s="54">
        <v>48</v>
      </c>
      <c r="R20" s="54">
        <v>43</v>
      </c>
      <c r="S20" s="66" t="s">
        <v>14</v>
      </c>
      <c r="T20" s="54">
        <v>3</v>
      </c>
      <c r="U20" s="54">
        <v>2</v>
      </c>
      <c r="V20" s="66" t="s">
        <v>14</v>
      </c>
    </row>
    <row r="21" spans="2:22" ht="15" customHeight="1" x14ac:dyDescent="0.4">
      <c r="B21" s="34"/>
      <c r="C21" s="94" t="s">
        <v>37</v>
      </c>
      <c r="D21" s="95"/>
      <c r="E21" s="54">
        <v>237</v>
      </c>
      <c r="F21" s="54">
        <v>162</v>
      </c>
      <c r="G21" s="54">
        <v>10</v>
      </c>
      <c r="H21" s="54">
        <v>49</v>
      </c>
      <c r="I21" s="54">
        <v>15</v>
      </c>
      <c r="J21" s="66" t="s">
        <v>14</v>
      </c>
      <c r="K21" s="54">
        <v>150</v>
      </c>
      <c r="L21" s="54">
        <v>97</v>
      </c>
      <c r="M21" s="54">
        <v>10</v>
      </c>
      <c r="N21" s="54">
        <v>41</v>
      </c>
      <c r="O21" s="54">
        <v>2</v>
      </c>
      <c r="P21" s="66" t="s">
        <v>14</v>
      </c>
      <c r="Q21" s="54">
        <v>87</v>
      </c>
      <c r="R21" s="54">
        <v>65</v>
      </c>
      <c r="S21" s="66" t="s">
        <v>14</v>
      </c>
      <c r="T21" s="54">
        <v>8</v>
      </c>
      <c r="U21" s="54">
        <v>13</v>
      </c>
      <c r="V21" s="66" t="s">
        <v>14</v>
      </c>
    </row>
    <row r="22" spans="2:22" ht="15" customHeight="1" x14ac:dyDescent="0.4">
      <c r="B22" s="13"/>
      <c r="C22" s="101" t="s">
        <v>69</v>
      </c>
      <c r="D22" s="102"/>
      <c r="E22" s="54">
        <v>936</v>
      </c>
      <c r="F22" s="54">
        <v>752</v>
      </c>
      <c r="G22" s="54">
        <v>42</v>
      </c>
      <c r="H22" s="54">
        <v>66</v>
      </c>
      <c r="I22" s="54">
        <v>67</v>
      </c>
      <c r="J22" s="66" t="s">
        <v>14</v>
      </c>
      <c r="K22" s="54">
        <v>355</v>
      </c>
      <c r="L22" s="54">
        <v>267</v>
      </c>
      <c r="M22" s="54">
        <v>32</v>
      </c>
      <c r="N22" s="54">
        <v>36</v>
      </c>
      <c r="O22" s="54">
        <v>16</v>
      </c>
      <c r="P22" s="66" t="s">
        <v>14</v>
      </c>
      <c r="Q22" s="54">
        <v>581</v>
      </c>
      <c r="R22" s="54">
        <v>485</v>
      </c>
      <c r="S22" s="54">
        <v>10</v>
      </c>
      <c r="T22" s="54">
        <v>30</v>
      </c>
      <c r="U22" s="54">
        <v>51</v>
      </c>
      <c r="V22" s="66" t="s">
        <v>14</v>
      </c>
    </row>
    <row r="23" spans="2:22" ht="15" customHeight="1" x14ac:dyDescent="0.4">
      <c r="B23" s="13"/>
      <c r="C23" s="94" t="s">
        <v>67</v>
      </c>
      <c r="D23" s="95"/>
      <c r="E23" s="54">
        <v>531</v>
      </c>
      <c r="F23" s="54">
        <v>354</v>
      </c>
      <c r="G23" s="54">
        <v>27</v>
      </c>
      <c r="H23" s="54">
        <v>112</v>
      </c>
      <c r="I23" s="54">
        <v>36</v>
      </c>
      <c r="J23" s="66" t="s">
        <v>14</v>
      </c>
      <c r="K23" s="54">
        <v>194</v>
      </c>
      <c r="L23" s="54">
        <v>138</v>
      </c>
      <c r="M23" s="54">
        <v>15</v>
      </c>
      <c r="N23" s="54">
        <v>35</v>
      </c>
      <c r="O23" s="54">
        <v>5</v>
      </c>
      <c r="P23" s="66" t="s">
        <v>14</v>
      </c>
      <c r="Q23" s="54">
        <v>337</v>
      </c>
      <c r="R23" s="54">
        <v>216</v>
      </c>
      <c r="S23" s="54">
        <v>12</v>
      </c>
      <c r="T23" s="54">
        <v>77</v>
      </c>
      <c r="U23" s="54">
        <v>31</v>
      </c>
      <c r="V23" s="66" t="s">
        <v>14</v>
      </c>
    </row>
    <row r="24" spans="2:22" ht="15" customHeight="1" x14ac:dyDescent="0.4">
      <c r="B24" s="13"/>
      <c r="C24" s="94" t="s">
        <v>66</v>
      </c>
      <c r="D24" s="95"/>
      <c r="E24" s="54">
        <v>520</v>
      </c>
      <c r="F24" s="54">
        <v>491</v>
      </c>
      <c r="G24" s="54">
        <v>5</v>
      </c>
      <c r="H24" s="54">
        <v>16</v>
      </c>
      <c r="I24" s="54">
        <v>4</v>
      </c>
      <c r="J24" s="66" t="s">
        <v>14</v>
      </c>
      <c r="K24" s="54">
        <v>237</v>
      </c>
      <c r="L24" s="54">
        <v>226</v>
      </c>
      <c r="M24" s="54">
        <v>3</v>
      </c>
      <c r="N24" s="54">
        <v>4</v>
      </c>
      <c r="O24" s="54">
        <v>1</v>
      </c>
      <c r="P24" s="66" t="s">
        <v>14</v>
      </c>
      <c r="Q24" s="54">
        <v>283</v>
      </c>
      <c r="R24" s="54">
        <v>265</v>
      </c>
      <c r="S24" s="54">
        <v>2</v>
      </c>
      <c r="T24" s="54">
        <v>12</v>
      </c>
      <c r="U24" s="54">
        <v>3</v>
      </c>
      <c r="V24" s="66" t="s">
        <v>14</v>
      </c>
    </row>
    <row r="25" spans="2:22" ht="15" customHeight="1" x14ac:dyDescent="0.4">
      <c r="B25" s="13"/>
      <c r="C25" s="94" t="s">
        <v>30</v>
      </c>
      <c r="D25" s="95"/>
      <c r="E25" s="54">
        <v>2068</v>
      </c>
      <c r="F25" s="54">
        <v>1985</v>
      </c>
      <c r="G25" s="54">
        <v>20</v>
      </c>
      <c r="H25" s="54">
        <v>27</v>
      </c>
      <c r="I25" s="54">
        <v>21</v>
      </c>
      <c r="J25" s="66" t="s">
        <v>14</v>
      </c>
      <c r="K25" s="54">
        <v>473</v>
      </c>
      <c r="L25" s="54">
        <v>433</v>
      </c>
      <c r="M25" s="54">
        <v>17</v>
      </c>
      <c r="N25" s="54">
        <v>18</v>
      </c>
      <c r="O25" s="54">
        <v>2</v>
      </c>
      <c r="P25" s="66" t="s">
        <v>14</v>
      </c>
      <c r="Q25" s="54">
        <v>1595</v>
      </c>
      <c r="R25" s="54">
        <v>1552</v>
      </c>
      <c r="S25" s="54">
        <v>3</v>
      </c>
      <c r="T25" s="54">
        <v>9</v>
      </c>
      <c r="U25" s="54">
        <v>19</v>
      </c>
      <c r="V25" s="66" t="s">
        <v>14</v>
      </c>
    </row>
    <row r="26" spans="2:22" ht="15" customHeight="1" x14ac:dyDescent="0.4">
      <c r="B26" s="13"/>
      <c r="C26" s="94" t="s">
        <v>2</v>
      </c>
      <c r="D26" s="95"/>
      <c r="E26" s="54">
        <v>144</v>
      </c>
      <c r="F26" s="54">
        <v>138</v>
      </c>
      <c r="G26" s="54">
        <v>2</v>
      </c>
      <c r="H26" s="54">
        <v>2</v>
      </c>
      <c r="I26" s="54">
        <v>1</v>
      </c>
      <c r="J26" s="66" t="s">
        <v>14</v>
      </c>
      <c r="K26" s="54">
        <v>96</v>
      </c>
      <c r="L26" s="54">
        <v>91</v>
      </c>
      <c r="M26" s="54">
        <v>2</v>
      </c>
      <c r="N26" s="54">
        <v>2</v>
      </c>
      <c r="O26" s="66" t="s">
        <v>14</v>
      </c>
      <c r="P26" s="66" t="s">
        <v>14</v>
      </c>
      <c r="Q26" s="54">
        <v>48</v>
      </c>
      <c r="R26" s="54">
        <v>47</v>
      </c>
      <c r="S26" s="66" t="s">
        <v>14</v>
      </c>
      <c r="T26" s="66" t="s">
        <v>14</v>
      </c>
      <c r="U26" s="54">
        <v>1</v>
      </c>
      <c r="V26" s="66" t="s">
        <v>14</v>
      </c>
    </row>
    <row r="27" spans="2:22" ht="15" customHeight="1" x14ac:dyDescent="0.4">
      <c r="B27" s="13"/>
      <c r="C27" s="94" t="s">
        <v>0</v>
      </c>
      <c r="D27" s="95"/>
      <c r="E27" s="54">
        <v>914</v>
      </c>
      <c r="F27" s="54">
        <v>771</v>
      </c>
      <c r="G27" s="54">
        <v>12</v>
      </c>
      <c r="H27" s="54">
        <v>110</v>
      </c>
      <c r="I27" s="54">
        <v>14</v>
      </c>
      <c r="J27" s="54">
        <v>1</v>
      </c>
      <c r="K27" s="54">
        <v>570</v>
      </c>
      <c r="L27" s="54">
        <v>470</v>
      </c>
      <c r="M27" s="54">
        <v>11</v>
      </c>
      <c r="N27" s="54">
        <v>82</v>
      </c>
      <c r="O27" s="54">
        <v>4</v>
      </c>
      <c r="P27" s="66" t="s">
        <v>14</v>
      </c>
      <c r="Q27" s="54">
        <v>344</v>
      </c>
      <c r="R27" s="54">
        <v>301</v>
      </c>
      <c r="S27" s="54">
        <v>1</v>
      </c>
      <c r="T27" s="54">
        <v>28</v>
      </c>
      <c r="U27" s="54">
        <v>10</v>
      </c>
      <c r="V27" s="54">
        <v>1</v>
      </c>
    </row>
    <row r="28" spans="2:22" ht="15" customHeight="1" x14ac:dyDescent="0.4">
      <c r="B28" s="35"/>
      <c r="C28" s="98" t="s">
        <v>65</v>
      </c>
      <c r="D28" s="99"/>
      <c r="E28" s="55">
        <v>499</v>
      </c>
      <c r="F28" s="55">
        <v>499</v>
      </c>
      <c r="G28" s="42" t="s">
        <v>14</v>
      </c>
      <c r="H28" s="42" t="s">
        <v>14</v>
      </c>
      <c r="I28" s="42" t="s">
        <v>14</v>
      </c>
      <c r="J28" s="42" t="s">
        <v>14</v>
      </c>
      <c r="K28" s="55">
        <v>328</v>
      </c>
      <c r="L28" s="55">
        <v>328</v>
      </c>
      <c r="M28" s="42" t="s">
        <v>14</v>
      </c>
      <c r="N28" s="42" t="s">
        <v>14</v>
      </c>
      <c r="O28" s="42" t="s">
        <v>14</v>
      </c>
      <c r="P28" s="42" t="s">
        <v>14</v>
      </c>
      <c r="Q28" s="55">
        <v>171</v>
      </c>
      <c r="R28" s="55">
        <v>171</v>
      </c>
      <c r="S28" s="42" t="s">
        <v>14</v>
      </c>
      <c r="T28" s="42" t="s">
        <v>14</v>
      </c>
      <c r="U28" s="42" t="s">
        <v>14</v>
      </c>
      <c r="V28" s="42" t="s">
        <v>14</v>
      </c>
    </row>
    <row r="29" spans="2:22" ht="15" customHeight="1" x14ac:dyDescent="0.4">
      <c r="B29" s="90" t="s">
        <v>63</v>
      </c>
      <c r="C29" s="100"/>
      <c r="D29" s="91"/>
      <c r="E29" s="55">
        <v>273</v>
      </c>
      <c r="F29" s="55">
        <v>83</v>
      </c>
      <c r="G29" s="55">
        <v>2</v>
      </c>
      <c r="H29" s="55">
        <v>43</v>
      </c>
      <c r="I29" s="55">
        <v>18</v>
      </c>
      <c r="J29" s="42" t="s">
        <v>14</v>
      </c>
      <c r="K29" s="55">
        <v>141</v>
      </c>
      <c r="L29" s="55">
        <v>40</v>
      </c>
      <c r="M29" s="55">
        <v>2</v>
      </c>
      <c r="N29" s="55">
        <v>32</v>
      </c>
      <c r="O29" s="55">
        <v>4</v>
      </c>
      <c r="P29" s="42" t="s">
        <v>14</v>
      </c>
      <c r="Q29" s="55">
        <v>132</v>
      </c>
      <c r="R29" s="55">
        <v>43</v>
      </c>
      <c r="S29" s="66" t="s">
        <v>14</v>
      </c>
      <c r="T29" s="55">
        <v>11</v>
      </c>
      <c r="U29" s="55">
        <v>14</v>
      </c>
      <c r="V29" s="66" t="s">
        <v>14</v>
      </c>
    </row>
    <row r="30" spans="2:22" ht="15" customHeight="1" x14ac:dyDescent="0.4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0"/>
      <c r="R30" s="30"/>
      <c r="S30" s="30"/>
      <c r="T30" s="37"/>
      <c r="U30" s="37"/>
      <c r="V30" s="32" t="s">
        <v>100</v>
      </c>
    </row>
    <row r="31" spans="2:22" ht="15" customHeight="1" x14ac:dyDescent="0.4">
      <c r="B31" s="16" t="s">
        <v>60</v>
      </c>
      <c r="C31" s="16"/>
      <c r="G31" s="106"/>
      <c r="H31" s="106"/>
      <c r="I31" s="106"/>
      <c r="J31" s="106"/>
      <c r="M31" s="106"/>
      <c r="N31" s="106"/>
      <c r="O31" s="106"/>
      <c r="P31" s="106"/>
      <c r="T31" s="49"/>
      <c r="U31" s="49"/>
    </row>
    <row r="32" spans="2:22" ht="15" customHeight="1" x14ac:dyDescent="0.4">
      <c r="B32" s="16" t="s">
        <v>32</v>
      </c>
      <c r="C32" s="16"/>
    </row>
    <row r="33" spans="2:3" ht="15" customHeight="1" x14ac:dyDescent="0.4">
      <c r="B33" s="16"/>
      <c r="C33" s="16"/>
    </row>
    <row r="34" spans="2:3" ht="15" customHeight="1" x14ac:dyDescent="0.4">
      <c r="B34" s="18" t="s">
        <v>6</v>
      </c>
      <c r="C34" s="16"/>
    </row>
  </sheetData>
  <sheetProtection sheet="1" objects="1" scenarios="1"/>
  <mergeCells count="27">
    <mergeCell ref="M31:P31"/>
    <mergeCell ref="B3:D4"/>
    <mergeCell ref="C26:D26"/>
    <mergeCell ref="C27:D27"/>
    <mergeCell ref="C28:D28"/>
    <mergeCell ref="B29:D29"/>
    <mergeCell ref="G31:J31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9:D9"/>
    <mergeCell ref="C11:D11"/>
    <mergeCell ref="C12:D12"/>
    <mergeCell ref="C13:D13"/>
    <mergeCell ref="C15:D15"/>
    <mergeCell ref="E3:J3"/>
    <mergeCell ref="K3:P3"/>
    <mergeCell ref="Q3:V3"/>
    <mergeCell ref="B5:D5"/>
    <mergeCell ref="C7:D7"/>
  </mergeCells>
  <phoneticPr fontId="3"/>
  <hyperlinks>
    <hyperlink ref="B34" location="目次!A1" display="目次へ戻る" xr:uid="{00000000-0004-0000-0600-000000000000}"/>
  </hyperlinks>
  <pageMargins left="0.78700000000000003" right="0.78700000000000003" top="0.98399999999999999" bottom="0.98399999999999999" header="0.51200000000000001" footer="0.51200000000000001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目次</vt:lpstr>
      <vt:lpstr>3-1</vt:lpstr>
      <vt:lpstr>3-2</vt:lpstr>
      <vt:lpstr>3-3</vt:lpstr>
      <vt:lpstr>3-4</vt:lpstr>
      <vt:lpstr>3-5</vt:lpstr>
      <vt:lpstr>3-6</vt:lpstr>
      <vt:lpstr>'3-1'!Print_Area</vt:lpstr>
      <vt:lpstr>'3-2'!Print_Area</vt:lpstr>
      <vt:lpstr>'3-3'!Print_Area</vt:lpstr>
      <vt:lpstr>'3-4'!Print_Area</vt:lpstr>
      <vt:lpstr>'3-5'!Print_Area</vt:lpstr>
      <vt:lpstr>'3-6'!Print_Area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優希</dc:creator>
  <cp:lastModifiedBy>鈴木 優希</cp:lastModifiedBy>
  <cp:lastPrinted>2023-01-13T01:40:24Z</cp:lastPrinted>
  <dcterms:created xsi:type="dcterms:W3CDTF">2023-01-05T05:29:05Z</dcterms:created>
  <dcterms:modified xsi:type="dcterms:W3CDTF">2026-03-31T06:33:20Z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2024-04-09T04:41:50Z</vt:filetime>
  </property>
</Properties>
</file>