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CADC080C-51FB-4440-A4FF-B5FECEE4C6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次" sheetId="1" r:id="rId1"/>
    <sheet name="2-1" sheetId="21" r:id="rId2"/>
    <sheet name="2-2" sheetId="31" r:id="rId3"/>
    <sheet name="2-3" sheetId="10" r:id="rId4"/>
    <sheet name="2-4" sheetId="11" r:id="rId5"/>
    <sheet name="2-5" sheetId="12" r:id="rId6"/>
    <sheet name="2-6" sheetId="13" r:id="rId7"/>
    <sheet name="2-7" sheetId="14" r:id="rId8"/>
    <sheet name="2-8" sheetId="15" r:id="rId9"/>
    <sheet name="2-9" sheetId="16" r:id="rId10"/>
    <sheet name="2-10" sheetId="17" r:id="rId11"/>
    <sheet name="2-11" sheetId="18" r:id="rId12"/>
    <sheet name="2-12" sheetId="32" r:id="rId13"/>
    <sheet name="2-13" sheetId="19" r:id="rId14"/>
    <sheet name="2-14" sheetId="20" r:id="rId15"/>
    <sheet name="2-15" sheetId="22" r:id="rId16"/>
    <sheet name="2-16" sheetId="23" r:id="rId17"/>
    <sheet name="2-17" sheetId="24" r:id="rId18"/>
    <sheet name="2-18" sheetId="25" r:id="rId19"/>
    <sheet name="2-19" sheetId="26" r:id="rId20"/>
    <sheet name="2-20" sheetId="27" r:id="rId21"/>
    <sheet name="2-21" sheetId="28" r:id="rId22"/>
    <sheet name="2-22" sheetId="29" r:id="rId23"/>
    <sheet name="2-23" sheetId="30" r:id="rId24"/>
  </sheets>
  <externalReferences>
    <externalReference r:id="rId25"/>
  </externalReferences>
  <definedNames>
    <definedName name="_xlnm._FilterDatabase" localSheetId="0" hidden="1">目次!$A$4:$C$27</definedName>
    <definedName name="_xlnm.Print_Area" localSheetId="1">'2-1'!$A$1:$H$30</definedName>
    <definedName name="_xlnm.Print_Area" localSheetId="10">'2-10'!$A$1:$J$18</definedName>
    <definedName name="_xlnm.Print_Area" localSheetId="11">'2-11'!$A$1:$U$32</definedName>
    <definedName name="_xlnm.Print_Area" localSheetId="12">'2-12'!$B$1:$Q$27</definedName>
    <definedName name="_xlnm.Print_Area" localSheetId="13">'2-13'!$A$1:$W$33</definedName>
    <definedName name="_xlnm.Print_Area" localSheetId="14">'2-14'!$A$1:$H$27</definedName>
    <definedName name="_xlnm.Print_Area" localSheetId="15">'2-15'!$A$1:$F$28</definedName>
    <definedName name="_xlnm.Print_Area" localSheetId="16">'2-16'!$A$1:$M$15</definedName>
    <definedName name="_xlnm.Print_Area" localSheetId="17">'2-17'!$A$1:$K$25</definedName>
    <definedName name="_xlnm.Print_Area" localSheetId="18">'2-18'!$A$1:$I$23</definedName>
    <definedName name="_xlnm.Print_Area" localSheetId="19">'2-19'!$A$1:$J$19</definedName>
    <definedName name="_xlnm.Print_Area" localSheetId="2">'2-2'!$A$1:$H$43</definedName>
    <definedName name="_xlnm.Print_Area" localSheetId="20">'2-20'!$A$1:$F$23</definedName>
    <definedName name="_xlnm.Print_Area" localSheetId="21">'2-21'!$A$1:$O$27</definedName>
    <definedName name="_xlnm.Print_Area" localSheetId="22">'2-22'!$A$1:$K$19</definedName>
    <definedName name="_xlnm.Print_Area" localSheetId="23">'2-23'!$A$1:$W$43</definedName>
    <definedName name="_xlnm.Print_Area" localSheetId="3">'2-3'!$A$1:$F$47</definedName>
    <definedName name="_xlnm.Print_Area" localSheetId="4">'2-4'!$A$1:$E$29</definedName>
    <definedName name="_xlnm.Print_Area" localSheetId="5">'2-5'!$A$1:$E$16</definedName>
    <definedName name="_xlnm.Print_Area" localSheetId="6">'2-6'!$A$1:$F$8</definedName>
    <definedName name="_xlnm.Print_Area" localSheetId="7">'2-7'!$A$1:$K$70</definedName>
    <definedName name="_xlnm.Print_Area" localSheetId="8">'2-8'!$A$1:$H$19</definedName>
    <definedName name="_xlnm.Print_Area" localSheetId="9">'2-9'!$A$1:$F$13</definedName>
    <definedName name="シート名">[1]★!$B$8:$B$165</definedName>
    <definedName name="タイトル">[1]★!$D$8:$D$165</definedName>
    <definedName name="資料番号">[1]★!$C$8:$C$165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30" l="1"/>
  <c r="E41" i="30"/>
  <c r="I41" i="30" s="1"/>
  <c r="H40" i="30"/>
  <c r="E40" i="30"/>
  <c r="I40" i="30" s="1"/>
  <c r="H39" i="30"/>
  <c r="E39" i="30"/>
  <c r="I39" i="30" s="1"/>
  <c r="H38" i="30"/>
  <c r="E38" i="30"/>
  <c r="I38" i="30" s="1"/>
  <c r="H37" i="30"/>
  <c r="E37" i="30"/>
  <c r="I37" i="30" s="1"/>
  <c r="H36" i="30"/>
  <c r="E36" i="30"/>
  <c r="I36" i="30" s="1"/>
  <c r="H35" i="30"/>
  <c r="E35" i="30"/>
  <c r="I35" i="30" s="1"/>
  <c r="H34" i="30"/>
  <c r="E34" i="30"/>
  <c r="I34" i="30" s="1"/>
  <c r="H33" i="30"/>
  <c r="E33" i="30"/>
  <c r="I33" i="30" s="1"/>
  <c r="H32" i="30"/>
  <c r="E32" i="30"/>
  <c r="I32" i="30" s="1"/>
  <c r="H31" i="30"/>
  <c r="E31" i="30"/>
  <c r="I31" i="30" s="1"/>
  <c r="H30" i="30"/>
  <c r="E30" i="30"/>
  <c r="I30" i="30" s="1"/>
  <c r="H29" i="30"/>
  <c r="E29" i="30"/>
  <c r="I29" i="30" s="1"/>
  <c r="H28" i="30"/>
  <c r="E28" i="30"/>
  <c r="I28" i="30" s="1"/>
  <c r="H27" i="30"/>
  <c r="E27" i="30"/>
  <c r="I27" i="30" s="1"/>
  <c r="H26" i="30"/>
  <c r="E26" i="30"/>
  <c r="I26" i="30" s="1"/>
  <c r="V25" i="30"/>
  <c r="U25" i="30"/>
  <c r="H25" i="30"/>
  <c r="E25" i="30"/>
  <c r="I25" i="30" s="1"/>
  <c r="V24" i="30"/>
  <c r="U24" i="30"/>
  <c r="H24" i="30"/>
  <c r="E24" i="30"/>
  <c r="I24" i="30" s="1"/>
  <c r="V23" i="30"/>
  <c r="U23" i="30"/>
  <c r="H23" i="30"/>
  <c r="E23" i="30"/>
  <c r="I23" i="30" s="1"/>
  <c r="H22" i="30"/>
  <c r="I22" i="30" s="1"/>
  <c r="E22" i="30"/>
  <c r="H21" i="30"/>
  <c r="E21" i="30"/>
  <c r="I21" i="30" s="1"/>
  <c r="I20" i="30"/>
  <c r="H20" i="30"/>
  <c r="E20" i="30"/>
  <c r="H19" i="30"/>
  <c r="E19" i="30"/>
  <c r="I19" i="30" s="1"/>
  <c r="H18" i="30"/>
  <c r="E18" i="30"/>
  <c r="H17" i="30"/>
  <c r="E17" i="30"/>
  <c r="H16" i="30"/>
  <c r="E16" i="30"/>
  <c r="V8" i="30"/>
  <c r="U8" i="30"/>
  <c r="V7" i="30"/>
  <c r="U7" i="30"/>
  <c r="V6" i="30"/>
  <c r="U6" i="30"/>
  <c r="J17" i="29"/>
  <c r="I17" i="29"/>
  <c r="H17" i="29"/>
  <c r="G17" i="29"/>
  <c r="F17" i="29"/>
  <c r="E17" i="29"/>
  <c r="D17" i="29"/>
  <c r="C17" i="29"/>
  <c r="N20" i="28"/>
  <c r="M20" i="28"/>
  <c r="L20" i="28"/>
  <c r="H20" i="28"/>
  <c r="G20" i="28"/>
  <c r="F20" i="28"/>
  <c r="N10" i="28"/>
  <c r="M10" i="28"/>
  <c r="L10" i="28"/>
  <c r="K10" i="28"/>
  <c r="J10" i="28"/>
  <c r="I10" i="28"/>
  <c r="E4" i="27"/>
  <c r="D4" i="27"/>
  <c r="J14" i="26"/>
  <c r="I14" i="26"/>
  <c r="H14" i="26"/>
  <c r="G14" i="26"/>
  <c r="F14" i="26"/>
  <c r="E14" i="26"/>
  <c r="J20" i="24"/>
  <c r="I20" i="24"/>
  <c r="H20" i="24"/>
  <c r="F20" i="24"/>
  <c r="E20" i="24"/>
  <c r="G5" i="24"/>
  <c r="G20" i="24" s="1"/>
  <c r="W27" i="19"/>
  <c r="V27" i="19"/>
  <c r="U27" i="19"/>
  <c r="M27" i="19"/>
  <c r="K27" i="19"/>
  <c r="J27" i="19"/>
  <c r="I27" i="19"/>
  <c r="E27" i="19"/>
  <c r="D27" i="19"/>
  <c r="C27" i="19"/>
  <c r="W26" i="19"/>
  <c r="V26" i="19"/>
  <c r="U26" i="19"/>
  <c r="P26" i="19"/>
  <c r="N26" i="19"/>
  <c r="M26" i="19"/>
  <c r="L26" i="19"/>
  <c r="K26" i="19"/>
  <c r="J26" i="19"/>
  <c r="I26" i="19"/>
  <c r="E26" i="19"/>
  <c r="D26" i="19"/>
  <c r="C26" i="19"/>
  <c r="F14" i="32"/>
  <c r="E14" i="32"/>
  <c r="D14" i="32"/>
  <c r="C14" i="32"/>
  <c r="F13" i="32"/>
  <c r="E13" i="32"/>
  <c r="D13" i="32"/>
  <c r="C13" i="32"/>
  <c r="F11" i="32"/>
  <c r="E11" i="32"/>
  <c r="D11" i="32"/>
  <c r="C11" i="32"/>
  <c r="F9" i="32"/>
  <c r="E9" i="32"/>
  <c r="D9" i="32"/>
  <c r="E8" i="32"/>
  <c r="C8" i="32"/>
  <c r="F7" i="32"/>
  <c r="F6" i="32"/>
  <c r="E6" i="32"/>
  <c r="C6" i="32"/>
  <c r="K26" i="18"/>
  <c r="Q27" i="19" s="1"/>
  <c r="J26" i="18"/>
  <c r="P27" i="19" s="1"/>
  <c r="I26" i="18"/>
  <c r="R27" i="19" s="1"/>
  <c r="K25" i="18"/>
  <c r="T26" i="19" s="1"/>
  <c r="J25" i="18"/>
  <c r="S26" i="19" s="1"/>
  <c r="I25" i="18"/>
  <c r="R26" i="19" s="1"/>
  <c r="K24" i="18"/>
  <c r="J24" i="18"/>
  <c r="I24" i="18" s="1"/>
  <c r="K22" i="18"/>
  <c r="J22" i="18"/>
  <c r="I22" i="18" s="1"/>
  <c r="K21" i="18"/>
  <c r="J21" i="18"/>
  <c r="I21" i="18"/>
  <c r="K20" i="18"/>
  <c r="J20" i="18"/>
  <c r="I20" i="18"/>
  <c r="R19" i="18"/>
  <c r="O19" i="18"/>
  <c r="L19" i="18"/>
  <c r="K19" i="18"/>
  <c r="J19" i="18"/>
  <c r="I19" i="18" s="1"/>
  <c r="F19" i="18"/>
  <c r="C9" i="32" s="1"/>
  <c r="C19" i="18"/>
  <c r="R18" i="18"/>
  <c r="F8" i="32" s="1"/>
  <c r="O18" i="18"/>
  <c r="L18" i="18"/>
  <c r="D8" i="32" s="1"/>
  <c r="I18" i="18"/>
  <c r="F18" i="18"/>
  <c r="C18" i="18"/>
  <c r="R17" i="18"/>
  <c r="O17" i="18"/>
  <c r="E7" i="32" s="1"/>
  <c r="L17" i="18"/>
  <c r="D7" i="32" s="1"/>
  <c r="K17" i="18"/>
  <c r="J17" i="18"/>
  <c r="I17" i="18"/>
  <c r="F17" i="18"/>
  <c r="C7" i="32" s="1"/>
  <c r="C17" i="18"/>
  <c r="R16" i="18"/>
  <c r="O16" i="18"/>
  <c r="L16" i="18"/>
  <c r="I16" i="18"/>
  <c r="F16" i="18"/>
  <c r="C16" i="18"/>
  <c r="R15" i="18"/>
  <c r="O15" i="18"/>
  <c r="L15" i="18"/>
  <c r="I15" i="18"/>
  <c r="F15" i="18"/>
  <c r="C15" i="18"/>
  <c r="R14" i="18"/>
  <c r="O14" i="18"/>
  <c r="L14" i="18"/>
  <c r="I14" i="18"/>
  <c r="F14" i="18"/>
  <c r="C14" i="18"/>
  <c r="R13" i="18"/>
  <c r="O13" i="18"/>
  <c r="L13" i="18"/>
  <c r="I13" i="18"/>
  <c r="F13" i="18"/>
  <c r="C13" i="18"/>
  <c r="O12" i="18"/>
  <c r="L12" i="18"/>
  <c r="K12" i="18"/>
  <c r="J12" i="18"/>
  <c r="I12" i="18" s="1"/>
  <c r="F12" i="18"/>
  <c r="E12" i="18"/>
  <c r="D12" i="18"/>
  <c r="C12" i="18"/>
  <c r="R11" i="18"/>
  <c r="O11" i="18"/>
  <c r="L11" i="18"/>
  <c r="K11" i="18"/>
  <c r="J11" i="18"/>
  <c r="I11" i="18" s="1"/>
  <c r="F11" i="18"/>
  <c r="C11" i="18"/>
  <c r="R10" i="18"/>
  <c r="O10" i="18"/>
  <c r="L10" i="18"/>
  <c r="K10" i="18"/>
  <c r="J10" i="18"/>
  <c r="I10" i="18"/>
  <c r="F10" i="18"/>
  <c r="C10" i="18"/>
  <c r="R9" i="18"/>
  <c r="O9" i="18"/>
  <c r="L9" i="18"/>
  <c r="K9" i="18"/>
  <c r="J9" i="18"/>
  <c r="I9" i="18"/>
  <c r="F9" i="18"/>
  <c r="E9" i="18"/>
  <c r="D9" i="18"/>
  <c r="C9" i="18"/>
  <c r="R8" i="18"/>
  <c r="O8" i="18"/>
  <c r="L8" i="18"/>
  <c r="K8" i="18"/>
  <c r="J8" i="18"/>
  <c r="I8" i="18" s="1"/>
  <c r="F8" i="18"/>
  <c r="E8" i="18"/>
  <c r="C8" i="18" s="1"/>
  <c r="R7" i="18"/>
  <c r="O7" i="18"/>
  <c r="L7" i="18"/>
  <c r="K7" i="18"/>
  <c r="J7" i="18"/>
  <c r="I7" i="18"/>
  <c r="F7" i="18"/>
  <c r="C7" i="18"/>
  <c r="R6" i="18"/>
  <c r="O6" i="18"/>
  <c r="L6" i="18"/>
  <c r="K6" i="18"/>
  <c r="E6" i="18" s="1"/>
  <c r="J6" i="18"/>
  <c r="D6" i="18" s="1"/>
  <c r="C6" i="18" s="1"/>
  <c r="I6" i="18"/>
  <c r="F6" i="18"/>
  <c r="E4" i="17"/>
  <c r="D4" i="17"/>
  <c r="C4" i="17"/>
  <c r="E10" i="16"/>
  <c r="E7" i="16"/>
  <c r="E6" i="16"/>
  <c r="F60" i="14"/>
  <c r="E60" i="14"/>
  <c r="D60" i="14"/>
  <c r="C60" i="14"/>
  <c r="K53" i="14"/>
  <c r="J53" i="14"/>
  <c r="I53" i="14"/>
  <c r="H53" i="14"/>
  <c r="K49" i="14"/>
  <c r="J49" i="14"/>
  <c r="I49" i="14"/>
  <c r="H49" i="14"/>
  <c r="K33" i="14"/>
  <c r="J33" i="14"/>
  <c r="I33" i="14"/>
  <c r="H33" i="14"/>
  <c r="K26" i="14"/>
  <c r="J26" i="14"/>
  <c r="I26" i="14"/>
  <c r="H26" i="14"/>
  <c r="K15" i="14"/>
  <c r="J15" i="14"/>
  <c r="I15" i="14"/>
  <c r="H15" i="14"/>
  <c r="F6" i="14"/>
  <c r="E6" i="14"/>
  <c r="D6" i="14"/>
  <c r="C6" i="14"/>
  <c r="K5" i="14"/>
  <c r="J5" i="14"/>
  <c r="I5" i="14"/>
  <c r="H5" i="14"/>
  <c r="C32" i="12"/>
  <c r="D32" i="12" s="1"/>
  <c r="C31" i="12"/>
  <c r="D31" i="12" s="1"/>
  <c r="C30" i="12"/>
  <c r="D30" i="12" s="1"/>
  <c r="D29" i="12"/>
  <c r="C29" i="12"/>
  <c r="C28" i="12"/>
  <c r="D28" i="12" s="1"/>
  <c r="C27" i="12"/>
  <c r="D27" i="12" s="1"/>
  <c r="C26" i="12"/>
  <c r="D26" i="12" s="1"/>
  <c r="C25" i="12"/>
  <c r="D25" i="12" s="1"/>
  <c r="C24" i="12"/>
  <c r="D24" i="12" s="1"/>
  <c r="D20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14" i="21"/>
  <c r="D13" i="21"/>
  <c r="D12" i="21"/>
  <c r="D11" i="21"/>
  <c r="D10" i="21"/>
  <c r="D9" i="21"/>
  <c r="D8" i="21"/>
  <c r="D7" i="21"/>
  <c r="D6" i="21"/>
  <c r="D5" i="21"/>
  <c r="D4" i="21"/>
  <c r="O27" i="19" l="1"/>
  <c r="L27" i="19"/>
  <c r="O26" i="19"/>
  <c r="F27" i="19"/>
  <c r="N27" i="19"/>
  <c r="G27" i="19"/>
  <c r="S27" i="19"/>
  <c r="Q26" i="19"/>
  <c r="H27" i="19"/>
  <c r="T27" i="19"/>
  <c r="F26" i="19"/>
  <c r="G26" i="19"/>
  <c r="H26" i="19"/>
</calcChain>
</file>

<file path=xl/sharedStrings.xml><?xml version="1.0" encoding="utf-8"?>
<sst xmlns="http://schemas.openxmlformats.org/spreadsheetml/2006/main" count="982" uniqueCount="603">
  <si>
    <t>　　　２　「年齢」の集計結果に含まれる「不詳」をあん分等によって補完した「不詳補完値」を用いている。</t>
  </si>
  <si>
    <t>2-7</t>
  </si>
  <si>
    <t>境</t>
    <rPh sb="0" eb="1">
      <t>サカイ</t>
    </rPh>
    <phoneticPr fontId="38"/>
  </si>
  <si>
    <t>市内に常住する就業者数</t>
    <rPh sb="0" eb="2">
      <t>シナイ</t>
    </rPh>
    <rPh sb="3" eb="5">
      <t>ジョウジュウ</t>
    </rPh>
    <rPh sb="7" eb="10">
      <t>シュウギョウシャ</t>
    </rPh>
    <rPh sb="10" eb="11">
      <t>スウ</t>
    </rPh>
    <phoneticPr fontId="3"/>
  </si>
  <si>
    <t>北  緯</t>
  </si>
  <si>
    <t>平成１３年</t>
    <rPh sb="0" eb="2">
      <t>ヘイセイ</t>
    </rPh>
    <rPh sb="4" eb="5">
      <t>ネン</t>
    </rPh>
    <phoneticPr fontId="3"/>
  </si>
  <si>
    <t>昭和１５年</t>
    <rPh sb="0" eb="2">
      <t>ショウワ</t>
    </rPh>
    <rPh sb="4" eb="5">
      <t>ネン</t>
    </rPh>
    <phoneticPr fontId="3"/>
  </si>
  <si>
    <t>平成　７年</t>
    <rPh sb="0" eb="2">
      <t>ヘイセイ</t>
    </rPh>
    <rPh sb="4" eb="5">
      <t>ネン</t>
    </rPh>
    <phoneticPr fontId="3"/>
  </si>
  <si>
    <t>　家族類型･親族年齢別一般世帯数･世帯人員</t>
    <rPh sb="1" eb="3">
      <t>カゾク</t>
    </rPh>
    <rPh sb="3" eb="5">
      <t>ルイケイ</t>
    </rPh>
    <rPh sb="6" eb="8">
      <t>シンゾク</t>
    </rPh>
    <rPh sb="8" eb="10">
      <t>ネンレイ</t>
    </rPh>
    <rPh sb="10" eb="11">
      <t>ベツ</t>
    </rPh>
    <rPh sb="11" eb="12">
      <t>イチ</t>
    </rPh>
    <rPh sb="12" eb="13">
      <t>ハン</t>
    </rPh>
    <rPh sb="13" eb="16">
      <t>セタイスウ</t>
    </rPh>
    <rPh sb="17" eb="19">
      <t>セタイ</t>
    </rPh>
    <rPh sb="19" eb="21">
      <t>ジンイン</t>
    </rPh>
    <phoneticPr fontId="39"/>
  </si>
  <si>
    <t>　　　２　年少人口は０～１４歳、生産年齢人口は１５～６４歳、老齢人口は６５歳以上。</t>
    <rPh sb="5" eb="7">
      <t>ネンショウ</t>
    </rPh>
    <rPh sb="7" eb="9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8" eb="29">
      <t>サイ</t>
    </rPh>
    <rPh sb="30" eb="32">
      <t>ロウレイ</t>
    </rPh>
    <rPh sb="32" eb="34">
      <t>ジンコウ</t>
    </rPh>
    <rPh sb="37" eb="38">
      <t>サイ</t>
    </rPh>
    <rPh sb="38" eb="40">
      <t>イジョウ</t>
    </rPh>
    <phoneticPr fontId="3"/>
  </si>
  <si>
    <t>本　　庄</t>
    <rPh sb="0" eb="4">
      <t>ホンジョウ</t>
    </rPh>
    <phoneticPr fontId="38"/>
  </si>
  <si>
    <t>昭和３０年</t>
    <rPh sb="0" eb="2">
      <t>ショウワ</t>
    </rPh>
    <rPh sb="4" eb="5">
      <t>ネン</t>
    </rPh>
    <phoneticPr fontId="3"/>
  </si>
  <si>
    <t>新湯</t>
    <rPh sb="0" eb="2">
      <t>シンユ</t>
    </rPh>
    <phoneticPr fontId="38"/>
  </si>
  <si>
    <t>2-19</t>
  </si>
  <si>
    <t>内　　容</t>
    <rPh sb="0" eb="1">
      <t>ウチ</t>
    </rPh>
    <rPh sb="3" eb="4">
      <t>カタチ</t>
    </rPh>
    <phoneticPr fontId="40"/>
  </si>
  <si>
    <t>世帯人員別世帯数</t>
    <rPh sb="0" eb="2">
      <t>セタイ</t>
    </rPh>
    <rPh sb="2" eb="4">
      <t>ジンイン</t>
    </rPh>
    <rPh sb="4" eb="5">
      <t>ベツ</t>
    </rPh>
    <rPh sb="5" eb="7">
      <t>セタイ</t>
    </rPh>
    <rPh sb="7" eb="8">
      <t>カズ</t>
    </rPh>
    <phoneticPr fontId="3"/>
  </si>
  <si>
    <t>〃</t>
  </si>
  <si>
    <t>本庄地区</t>
    <rPh sb="0" eb="2">
      <t>ホンジョウ</t>
    </rPh>
    <rPh sb="2" eb="4">
      <t>チク</t>
    </rPh>
    <phoneticPr fontId="38"/>
  </si>
  <si>
    <t>（件）</t>
    <rPh sb="1" eb="2">
      <t>ケン</t>
    </rPh>
    <phoneticPr fontId="3"/>
  </si>
  <si>
    <t>2-5</t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</si>
  <si>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</si>
  <si>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平成30年</t>
    <rPh sb="0" eb="2">
      <t>ヘイセイ</t>
    </rPh>
    <rPh sb="4" eb="5">
      <t>ネン</t>
    </rPh>
    <phoneticPr fontId="3"/>
  </si>
  <si>
    <t>非農林漁業業・業主・雇用者世帯（世帯の主な就業者が業主）</t>
    <rPh sb="0" eb="1">
      <t>ヒ</t>
    </rPh>
    <rPh sb="1" eb="3">
      <t>ノウリン</t>
    </rPh>
    <rPh sb="3" eb="5">
      <t>ギョギョウ</t>
    </rPh>
    <rPh sb="5" eb="6">
      <t>ギョウ</t>
    </rPh>
    <rPh sb="7" eb="8">
      <t>ギョウ</t>
    </rPh>
    <rPh sb="8" eb="9">
      <t>ヌシ</t>
    </rPh>
    <rPh sb="10" eb="13">
      <t>コヨウシャ</t>
    </rPh>
    <rPh sb="13" eb="15">
      <t>セタイ</t>
    </rPh>
    <rPh sb="16" eb="18">
      <t>セタイ</t>
    </rPh>
    <rPh sb="19" eb="20">
      <t>オモ</t>
    </rPh>
    <rPh sb="21" eb="24">
      <t>シュウギョウシャ</t>
    </rPh>
    <rPh sb="25" eb="26">
      <t>ゴウ</t>
    </rPh>
    <rPh sb="26" eb="27">
      <t>ヌシ</t>
    </rPh>
    <phoneticPr fontId="3"/>
  </si>
  <si>
    <t>夫婦と他の親族</t>
    <rPh sb="0" eb="2">
      <t>フウフ</t>
    </rPh>
    <rPh sb="3" eb="4">
      <t>タ</t>
    </rPh>
    <rPh sb="5" eb="7">
      <t>シンゾク</t>
    </rPh>
    <phoneticPr fontId="3"/>
  </si>
  <si>
    <t>年</t>
    <rPh sb="0" eb="1">
      <t>ネン</t>
    </rPh>
    <phoneticPr fontId="3"/>
  </si>
  <si>
    <t>社会動態</t>
    <rPh sb="0" eb="2">
      <t>シャカイ</t>
    </rPh>
    <rPh sb="2" eb="4">
      <t>ドウタイ</t>
    </rPh>
    <phoneticPr fontId="3"/>
  </si>
  <si>
    <t>男親と子供</t>
    <rPh sb="0" eb="1">
      <t>オトコ</t>
    </rPh>
    <rPh sb="1" eb="2">
      <t>オヤ</t>
    </rPh>
    <rPh sb="3" eb="5">
      <t>コドモ</t>
    </rPh>
    <phoneticPr fontId="3"/>
  </si>
  <si>
    <t>2-4</t>
  </si>
  <si>
    <t>他市町村からの通勤
・通学者（流入人口）</t>
    <rPh sb="0" eb="1">
      <t>タ</t>
    </rPh>
    <rPh sb="1" eb="4">
      <t>シチョウソン</t>
    </rPh>
    <rPh sb="7" eb="9">
      <t>ツウキン</t>
    </rPh>
    <rPh sb="11" eb="14">
      <t>ツウガクシャ</t>
    </rPh>
    <rPh sb="15" eb="17">
      <t>リュウニュウ</t>
    </rPh>
    <rPh sb="17" eb="19">
      <t>ジンコウ</t>
    </rPh>
    <phoneticPr fontId="3"/>
  </si>
  <si>
    <t>平成17年</t>
    <rPh sb="0" eb="2">
      <t>ヘイセイ</t>
    </rPh>
    <rPh sb="4" eb="5">
      <t>ネン</t>
    </rPh>
    <phoneticPr fontId="3"/>
  </si>
  <si>
    <t>2-6</t>
  </si>
  <si>
    <t>2-20</t>
  </si>
  <si>
    <t>その他</t>
    <rPh sb="2" eb="3">
      <t>タ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</si>
  <si>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</si>
  <si>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平成27年</t>
    <rPh sb="0" eb="2">
      <t>ヘイセイ</t>
    </rPh>
    <rPh sb="4" eb="5">
      <t>ネン</t>
    </rPh>
    <phoneticPr fontId="3"/>
  </si>
  <si>
    <t>　　　２  昭和１５年～昭和３０年は現市域に組み替えたもの。</t>
    <rPh sb="6" eb="8">
      <t>ショウワ</t>
    </rPh>
    <rPh sb="10" eb="11">
      <t>ネン</t>
    </rPh>
    <rPh sb="12" eb="14">
      <t>ショウワ</t>
    </rPh>
    <rPh sb="16" eb="17">
      <t>ネン</t>
    </rPh>
    <rPh sb="18" eb="19">
      <t>ゲン</t>
    </rPh>
    <rPh sb="19" eb="20">
      <t>シ</t>
    </rPh>
    <rPh sb="20" eb="21">
      <t>イキ</t>
    </rPh>
    <rPh sb="22" eb="25">
      <t>クミカ</t>
    </rPh>
    <phoneticPr fontId="3"/>
  </si>
  <si>
    <t>年</t>
    <rPh sb="0" eb="1">
      <t>トシ</t>
    </rPh>
    <phoneticPr fontId="3"/>
  </si>
  <si>
    <t>　世帯の主な産業別世帯数･世帯人員</t>
    <rPh sb="1" eb="3">
      <t>セタイ</t>
    </rPh>
    <rPh sb="4" eb="5">
      <t>オモ</t>
    </rPh>
    <rPh sb="6" eb="8">
      <t>サンギョウ</t>
    </rPh>
    <rPh sb="8" eb="9">
      <t>ベツ</t>
    </rPh>
    <rPh sb="9" eb="12">
      <t>セタイスウ</t>
    </rPh>
    <rPh sb="13" eb="15">
      <t>セタイ</t>
    </rPh>
    <rPh sb="15" eb="17">
      <t>ジンイン</t>
    </rPh>
    <phoneticPr fontId="39"/>
  </si>
  <si>
    <t>　５月</t>
    <rPh sb="2" eb="3">
      <t>ガツ</t>
    </rPh>
    <phoneticPr fontId="3"/>
  </si>
  <si>
    <t>2-12</t>
  </si>
  <si>
    <t>親族のみの世帯</t>
    <rPh sb="0" eb="2">
      <t>シンゾク</t>
    </rPh>
    <rPh sb="5" eb="7">
      <t>セタイ</t>
    </rPh>
    <phoneticPr fontId="3"/>
  </si>
  <si>
    <t>　７月</t>
    <rPh sb="2" eb="3">
      <t>ガツ</t>
    </rPh>
    <phoneticPr fontId="3"/>
  </si>
  <si>
    <t>目次へ戻る</t>
    <rPh sb="0" eb="2">
      <t>モクジ</t>
    </rPh>
    <rPh sb="3" eb="4">
      <t>モド</t>
    </rPh>
    <phoneticPr fontId="3"/>
  </si>
  <si>
    <t>八日町２</t>
    <rPh sb="0" eb="2">
      <t>ヨウカ</t>
    </rPh>
    <rPh sb="2" eb="3">
      <t>マチ</t>
    </rPh>
    <phoneticPr fontId="38"/>
  </si>
  <si>
    <t>　平均年齢・中位数</t>
    <rPh sb="1" eb="3">
      <t>ヘイキン</t>
    </rPh>
    <rPh sb="3" eb="5">
      <t>ネンレイ</t>
    </rPh>
    <rPh sb="6" eb="8">
      <t>チュウイ</t>
    </rPh>
    <rPh sb="8" eb="9">
      <t>スウ</t>
    </rPh>
    <phoneticPr fontId="39"/>
  </si>
  <si>
    <t>　年齢４区分別人口</t>
    <rPh sb="1" eb="3">
      <t>ネンレイ</t>
    </rPh>
    <rPh sb="4" eb="6">
      <t>クブン</t>
    </rPh>
    <rPh sb="6" eb="7">
      <t>ベツ</t>
    </rPh>
    <rPh sb="7" eb="9">
      <t>ジンコウ</t>
    </rPh>
    <phoneticPr fontId="39"/>
  </si>
  <si>
    <t>２　人口・世帯</t>
    <rPh sb="2" eb="4">
      <t>ジンコウ</t>
    </rPh>
    <rPh sb="5" eb="7">
      <t>セタイ</t>
    </rPh>
    <phoneticPr fontId="3"/>
  </si>
  <si>
    <t>　　　  　従属人口指数＝(年少人口＋老年人口)÷生産年齢人口×100、老年化指数＝老年人口÷年少人口×100。</t>
    <rPh sb="6" eb="8">
      <t>ジュウゾク</t>
    </rPh>
    <rPh sb="8" eb="10">
      <t>ジンコウ</t>
    </rPh>
    <rPh sb="10" eb="12">
      <t>シスウ</t>
    </rPh>
    <rPh sb="14" eb="16">
      <t>ネンショウ</t>
    </rPh>
    <rPh sb="16" eb="18">
      <t>ジンコウ</t>
    </rPh>
    <rPh sb="19" eb="21">
      <t>ロウネン</t>
    </rPh>
    <rPh sb="21" eb="23">
      <t>ジンコウ</t>
    </rPh>
    <rPh sb="25" eb="27">
      <t>セイサン</t>
    </rPh>
    <rPh sb="27" eb="28">
      <t>ネン</t>
    </rPh>
    <rPh sb="28" eb="29">
      <t>レイ</t>
    </rPh>
    <rPh sb="29" eb="31">
      <t>ジンコウ</t>
    </rPh>
    <rPh sb="36" eb="38">
      <t>ロウネン</t>
    </rPh>
    <rPh sb="38" eb="39">
      <t>カ</t>
    </rPh>
    <rPh sb="39" eb="41">
      <t>シスウ</t>
    </rPh>
    <rPh sb="42" eb="44">
      <t>ロウネン</t>
    </rPh>
    <rPh sb="44" eb="46">
      <t>ジンコウ</t>
    </rPh>
    <rPh sb="47" eb="48">
      <t>ネン</t>
    </rPh>
    <rPh sb="48" eb="49">
      <t>ショウ</t>
    </rPh>
    <rPh sb="49" eb="51">
      <t>ジンコウ</t>
    </rPh>
    <phoneticPr fontId="3"/>
  </si>
  <si>
    <t>薄沢</t>
    <rPh sb="0" eb="1">
      <t>ウス</t>
    </rPh>
    <rPh sb="1" eb="2">
      <t>ザワ</t>
    </rPh>
    <phoneticPr fontId="38"/>
  </si>
  <si>
    <t>区　　　分</t>
    <rPh sb="0" eb="1">
      <t>ク</t>
    </rPh>
    <rPh sb="4" eb="5">
      <t>ブン</t>
    </rPh>
    <phoneticPr fontId="3"/>
  </si>
  <si>
    <t>　人口・世帯数</t>
    <rPh sb="1" eb="3">
      <t>ジンコウ</t>
    </rPh>
    <rPh sb="4" eb="6">
      <t>セタイ</t>
    </rPh>
    <rPh sb="6" eb="7">
      <t>スウ</t>
    </rPh>
    <phoneticPr fontId="39"/>
  </si>
  <si>
    <t>2-18</t>
  </si>
  <si>
    <t>皆沢</t>
    <rPh sb="0" eb="1">
      <t>ミナ</t>
    </rPh>
    <rPh sb="1" eb="2">
      <t>ザワ</t>
    </rPh>
    <phoneticPr fontId="38"/>
  </si>
  <si>
    <t>　住民基本台帳人口・世帯数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セタイスウ</t>
    </rPh>
    <phoneticPr fontId="39"/>
  </si>
  <si>
    <t>老年人口  
65歳以上</t>
    <rPh sb="0" eb="2">
      <t>ロウネン</t>
    </rPh>
    <rPh sb="2" eb="4">
      <t>ジンコウ</t>
    </rPh>
    <rPh sb="7" eb="12">
      <t>６５サイイジョウ</t>
    </rPh>
    <phoneticPr fontId="3"/>
  </si>
  <si>
    <t>　人口密度・接近度</t>
    <rPh sb="1" eb="3">
      <t>ジンコウ</t>
    </rPh>
    <rPh sb="3" eb="5">
      <t>ミツド</t>
    </rPh>
    <rPh sb="6" eb="8">
      <t>セッキン</t>
    </rPh>
    <rPh sb="8" eb="9">
      <t>ド</t>
    </rPh>
    <phoneticPr fontId="39"/>
  </si>
  <si>
    <t>平成　５年</t>
    <rPh sb="0" eb="2">
      <t>ヘイセイ</t>
    </rPh>
    <phoneticPr fontId="3"/>
  </si>
  <si>
    <t>区　　　　　　　　　　　　分</t>
    <rPh sb="0" eb="14">
      <t>クブン</t>
    </rPh>
    <phoneticPr fontId="3"/>
  </si>
  <si>
    <t>西　　郷</t>
    <rPh sb="0" eb="4">
      <t>ニシゴウ</t>
    </rPh>
    <phoneticPr fontId="38"/>
  </si>
  <si>
    <t>　人口重心</t>
    <rPh sb="1" eb="3">
      <t>ジンコウ</t>
    </rPh>
    <rPh sb="3" eb="5">
      <t>ジュウシン</t>
    </rPh>
    <phoneticPr fontId="39"/>
  </si>
  <si>
    <t>　地区別人口・世帯数</t>
  </si>
  <si>
    <t>離　　　　別</t>
    <rPh sb="0" eb="1">
      <t>ハナレ</t>
    </rPh>
    <rPh sb="5" eb="6">
      <t>ベツ</t>
    </rPh>
    <phoneticPr fontId="3"/>
  </si>
  <si>
    <t xml:space="preserve">  生 産 年 齢 人 口      15～64歳</t>
    <rPh sb="2" eb="5">
      <t>セイサン</t>
    </rPh>
    <rPh sb="6" eb="7">
      <t>トシ</t>
    </rPh>
    <rPh sb="8" eb="9">
      <t>ヨワイ</t>
    </rPh>
    <rPh sb="10" eb="13">
      <t>ジンコウ</t>
    </rPh>
    <rPh sb="22" eb="25">
      <t>６４サイ</t>
    </rPh>
    <phoneticPr fontId="3"/>
  </si>
  <si>
    <t>2-2</t>
  </si>
  <si>
    <t>　世帯人員別世帯数</t>
    <rPh sb="1" eb="3">
      <t>セタイ</t>
    </rPh>
    <rPh sb="3" eb="5">
      <t>ジンイン</t>
    </rPh>
    <rPh sb="5" eb="6">
      <t>ベツ</t>
    </rPh>
    <rPh sb="6" eb="9">
      <t>セタイスウ</t>
    </rPh>
    <phoneticPr fontId="39"/>
  </si>
  <si>
    <t>　人口集中地区人口</t>
    <rPh sb="1" eb="3">
      <t>ジンコウ</t>
    </rPh>
    <rPh sb="3" eb="5">
      <t>シュウチュウ</t>
    </rPh>
    <rPh sb="5" eb="7">
      <t>チク</t>
    </rPh>
    <rPh sb="7" eb="8">
      <t>ジンコウ</t>
    </rPh>
    <rPh sb="8" eb="9">
      <t>コウ</t>
    </rPh>
    <phoneticPr fontId="39"/>
  </si>
  <si>
    <t xml:space="preserve"> ５～  ９</t>
  </si>
  <si>
    <t>　都市計画区域人口</t>
    <rPh sb="1" eb="3">
      <t>トシ</t>
    </rPh>
    <rPh sb="3" eb="5">
      <t>ケイカク</t>
    </rPh>
    <rPh sb="5" eb="7">
      <t>クイキ</t>
    </rPh>
    <rPh sb="7" eb="9">
      <t>ジンコウ</t>
    </rPh>
    <phoneticPr fontId="39"/>
  </si>
  <si>
    <t>令和　２年１０月１日</t>
    <rPh sb="0" eb="2">
      <t>レイワ</t>
    </rPh>
    <rPh sb="4" eb="5">
      <t>ネン</t>
    </rPh>
    <rPh sb="7" eb="8">
      <t>ガツ</t>
    </rPh>
    <rPh sb="9" eb="10">
      <t>ニチ</t>
    </rPh>
    <phoneticPr fontId="38"/>
  </si>
  <si>
    <t>　年齢別人口</t>
  </si>
  <si>
    <t>令和  ５年</t>
    <rPh sb="0" eb="1">
      <t>レイ</t>
    </rPh>
    <rPh sb="1" eb="2">
      <t>ワ</t>
    </rPh>
    <rPh sb="5" eb="6">
      <t>ネン</t>
    </rPh>
    <phoneticPr fontId="3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</si>
  <si>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コンゴウ</t>
    </rPh>
    <rPh sb="10" eb="12">
      <t>セタイ</t>
    </rPh>
    <phoneticPr fontId="3"/>
  </si>
  <si>
    <t>　親族世帯の種類別世帯数･世帯人員</t>
    <rPh sb="1" eb="3">
      <t>シンゾク</t>
    </rPh>
    <rPh sb="3" eb="5">
      <t>セタイ</t>
    </rPh>
    <rPh sb="6" eb="8">
      <t>シュルイ</t>
    </rPh>
    <rPh sb="8" eb="9">
      <t>ベツ</t>
    </rPh>
    <rPh sb="9" eb="12">
      <t>セタイスウ</t>
    </rPh>
    <rPh sb="13" eb="15">
      <t>セタイ</t>
    </rPh>
    <rPh sb="15" eb="17">
      <t>ジンイン</t>
    </rPh>
    <phoneticPr fontId="39"/>
  </si>
  <si>
    <t>平成２６年</t>
    <rPh sb="0" eb="2">
      <t>ヘイセイ</t>
    </rPh>
    <rPh sb="4" eb="5">
      <t>ネン</t>
    </rPh>
    <phoneticPr fontId="3"/>
  </si>
  <si>
    <t>　６月</t>
    <rPh sb="2" eb="3">
      <t>ガツ</t>
    </rPh>
    <phoneticPr fontId="3"/>
  </si>
  <si>
    <t>　人口指数</t>
    <rPh sb="1" eb="3">
      <t>ジンコウ</t>
    </rPh>
    <rPh sb="3" eb="5">
      <t>シスウ</t>
    </rPh>
    <phoneticPr fontId="41"/>
  </si>
  <si>
    <t>　結婚・離婚受付件数</t>
    <rPh sb="1" eb="3">
      <t>ケッコン</t>
    </rPh>
    <rPh sb="4" eb="6">
      <t>リコン</t>
    </rPh>
    <rPh sb="6" eb="8">
      <t>ウケツケ</t>
    </rPh>
    <rPh sb="8" eb="10">
      <t>ケンスウ</t>
    </rPh>
    <phoneticPr fontId="39"/>
  </si>
  <si>
    <t>平成26年</t>
    <rPh sb="0" eb="2">
      <t>ヘイセイ</t>
    </rPh>
    <rPh sb="4" eb="5">
      <t>ネン</t>
    </rPh>
    <phoneticPr fontId="3"/>
  </si>
  <si>
    <t>２０～２４</t>
  </si>
  <si>
    <t>赤山</t>
    <rPh sb="0" eb="1">
      <t>アカ</t>
    </rPh>
    <rPh sb="1" eb="2">
      <t>ヤマ</t>
    </rPh>
    <phoneticPr fontId="38"/>
  </si>
  <si>
    <t>2-9</t>
  </si>
  <si>
    <t>　配偶関係</t>
    <rPh sb="1" eb="3">
      <t>ハイグウ</t>
    </rPh>
    <rPh sb="3" eb="5">
      <t>カンケイ</t>
    </rPh>
    <phoneticPr fontId="39"/>
  </si>
  <si>
    <t>　昼間人口</t>
    <rPh sb="1" eb="3">
      <t>ヒルマ</t>
    </rPh>
    <rPh sb="3" eb="5">
      <t>ジンコウ</t>
    </rPh>
    <phoneticPr fontId="39"/>
  </si>
  <si>
    <t>平成7年</t>
    <rPh sb="0" eb="2">
      <t>ヘイセイ</t>
    </rPh>
    <rPh sb="3" eb="4">
      <t>ネン</t>
    </rPh>
    <phoneticPr fontId="3"/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</si>
  <si>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コンゴウ</t>
    </rPh>
    <rPh sb="11" eb="13">
      <t>セタイ</t>
    </rPh>
    <phoneticPr fontId="3"/>
  </si>
  <si>
    <t>平成２０年</t>
    <rPh sb="0" eb="2">
      <t>ヘイセイ</t>
    </rPh>
    <rPh sb="4" eb="5">
      <t>ネン</t>
    </rPh>
    <phoneticPr fontId="3"/>
  </si>
  <si>
    <t>原口</t>
    <rPh sb="0" eb="2">
      <t>ハラグチ</t>
    </rPh>
    <phoneticPr fontId="38"/>
  </si>
  <si>
    <t>三上</t>
    <rPh sb="0" eb="2">
      <t>ミカミ</t>
    </rPh>
    <phoneticPr fontId="38"/>
  </si>
  <si>
    <t>　月別人口動態</t>
    <rPh sb="1" eb="3">
      <t>ツキベツ</t>
    </rPh>
    <rPh sb="3" eb="5">
      <t>ジンコウ</t>
    </rPh>
    <rPh sb="5" eb="7">
      <t>ドウタイ</t>
    </rPh>
    <phoneticPr fontId="39"/>
  </si>
  <si>
    <t>　人口動態</t>
    <rPh sb="1" eb="2">
      <t>ジン</t>
    </rPh>
    <rPh sb="2" eb="3">
      <t>グチ</t>
    </rPh>
    <rPh sb="3" eb="5">
      <t>ドウタイ</t>
    </rPh>
    <phoneticPr fontId="39"/>
  </si>
  <si>
    <t>東町</t>
    <rPh sb="0" eb="1">
      <t>ヒガシ</t>
    </rPh>
    <rPh sb="1" eb="2">
      <t>マチ</t>
    </rPh>
    <phoneticPr fontId="38"/>
  </si>
  <si>
    <t>2-1</t>
  </si>
  <si>
    <t>2-17</t>
  </si>
  <si>
    <t>令和  ６年</t>
    <rPh sb="0" eb="1">
      <t>レイ</t>
    </rPh>
    <rPh sb="1" eb="2">
      <t>ワ</t>
    </rPh>
    <rPh sb="5" eb="6">
      <t>ネン</t>
    </rPh>
    <phoneticPr fontId="3"/>
  </si>
  <si>
    <t>2-3</t>
  </si>
  <si>
    <t xml:space="preserve">          （国勢調査結果公表後に修正した推計値である）</t>
    <rPh sb="11" eb="13">
      <t>コクセイ</t>
    </rPh>
    <rPh sb="13" eb="15">
      <t>チョウサ</t>
    </rPh>
    <rPh sb="15" eb="17">
      <t>ケッカ</t>
    </rPh>
    <rPh sb="17" eb="19">
      <t>コウヒョウ</t>
    </rPh>
    <rPh sb="19" eb="20">
      <t>アト</t>
    </rPh>
    <rPh sb="21" eb="23">
      <t>シュウセイ</t>
    </rPh>
    <rPh sb="25" eb="27">
      <t>スイケイ</t>
    </rPh>
    <rPh sb="27" eb="28">
      <t>アタイ</t>
    </rPh>
    <phoneticPr fontId="3"/>
  </si>
  <si>
    <t>2-8</t>
  </si>
  <si>
    <t>一般世帯人員</t>
    <rPh sb="0" eb="2">
      <t>イッパン</t>
    </rPh>
    <rPh sb="2" eb="4">
      <t>セタイ</t>
    </rPh>
    <rPh sb="4" eb="6">
      <t>ジンイン</t>
    </rPh>
    <phoneticPr fontId="3"/>
  </si>
  <si>
    <t>2-14</t>
  </si>
  <si>
    <t>2-10</t>
  </si>
  <si>
    <t>2-11</t>
  </si>
  <si>
    <t>調査年</t>
    <rPh sb="0" eb="2">
      <t>チョウサ</t>
    </rPh>
    <rPh sb="2" eb="3">
      <t>ネン</t>
    </rPh>
    <phoneticPr fontId="3"/>
  </si>
  <si>
    <t>平成　４年</t>
    <rPh sb="0" eb="2">
      <t>ヘイセイ</t>
    </rPh>
    <rPh sb="4" eb="5">
      <t>ネン</t>
    </rPh>
    <phoneticPr fontId="3"/>
  </si>
  <si>
    <t>2-13</t>
  </si>
  <si>
    <t>2-15</t>
  </si>
  <si>
    <t>※人口は住民基本台帳上の数字</t>
    <rPh sb="1" eb="3">
      <t>ジンコウ</t>
    </rPh>
    <rPh sb="4" eb="6">
      <t>ジュウミン</t>
    </rPh>
    <rPh sb="6" eb="8">
      <t>キホン</t>
    </rPh>
    <rPh sb="8" eb="10">
      <t>ダイチョウ</t>
    </rPh>
    <rPh sb="10" eb="11">
      <t>ジョウ</t>
    </rPh>
    <rPh sb="12" eb="14">
      <t>スウジ</t>
    </rPh>
    <phoneticPr fontId="38"/>
  </si>
  <si>
    <t>2-16</t>
  </si>
  <si>
    <t>2-21</t>
  </si>
  <si>
    <t>１世帯当たり人員</t>
    <rPh sb="1" eb="3">
      <t>セタイ</t>
    </rPh>
    <rPh sb="3" eb="4">
      <t>ア</t>
    </rPh>
    <rPh sb="6" eb="8">
      <t>ジンイン</t>
    </rPh>
    <phoneticPr fontId="3"/>
  </si>
  <si>
    <t>（注）各年９月３０日現在。</t>
    <rPh sb="1" eb="2">
      <t>チュウイ</t>
    </rPh>
    <rPh sb="3" eb="4">
      <t>カク</t>
    </rPh>
    <rPh sb="4" eb="5">
      <t>トシ</t>
    </rPh>
    <rPh sb="6" eb="7">
      <t>ガツ</t>
    </rPh>
    <rPh sb="9" eb="10">
      <t>ニチ</t>
    </rPh>
    <rPh sb="10" eb="12">
      <t>ゲンザイ</t>
    </rPh>
    <phoneticPr fontId="3"/>
  </si>
  <si>
    <t>資料：市民生活課</t>
    <rPh sb="0" eb="2">
      <t>シリョウ</t>
    </rPh>
    <rPh sb="3" eb="8">
      <t>シミンセイカツカ</t>
    </rPh>
    <phoneticPr fontId="3"/>
  </si>
  <si>
    <t>令和  ４年</t>
    <rPh sb="0" eb="1">
      <t>レイ</t>
    </rPh>
    <rPh sb="1" eb="2">
      <t>ワ</t>
    </rPh>
    <rPh sb="5" eb="6">
      <t>ネン</t>
    </rPh>
    <phoneticPr fontId="3"/>
  </si>
  <si>
    <t>令和  ３年</t>
    <rPh sb="0" eb="1">
      <t>レイ</t>
    </rPh>
    <rPh sb="1" eb="2">
      <t>ワ</t>
    </rPh>
    <rPh sb="5" eb="6">
      <t>ネン</t>
    </rPh>
    <phoneticPr fontId="3"/>
  </si>
  <si>
    <t>令和  ２年</t>
    <rPh sb="0" eb="1">
      <t>レイ</t>
    </rPh>
    <rPh sb="1" eb="2">
      <t>ワ</t>
    </rPh>
    <rPh sb="5" eb="6">
      <t>ネン</t>
    </rPh>
    <phoneticPr fontId="3"/>
  </si>
  <si>
    <t>令和  元年</t>
    <rPh sb="0" eb="1">
      <t>レイ</t>
    </rPh>
    <rPh sb="1" eb="2">
      <t>ワ</t>
    </rPh>
    <rPh sb="4" eb="5">
      <t>ゲン</t>
    </rPh>
    <rPh sb="5" eb="6">
      <t>ネン</t>
    </rPh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</si>
  <si>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</si>
  <si>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平成３０年</t>
    <rPh sb="0" eb="2">
      <t>ヘイセイ</t>
    </rPh>
    <rPh sb="4" eb="5">
      <t>ネン</t>
    </rPh>
    <phoneticPr fontId="3"/>
  </si>
  <si>
    <t>平成２０年</t>
    <rPh sb="0" eb="2">
      <t>ヘイセイ</t>
    </rPh>
    <phoneticPr fontId="3"/>
  </si>
  <si>
    <t>山　　元</t>
    <rPh sb="0" eb="4">
      <t>ヤマモト</t>
    </rPh>
    <phoneticPr fontId="38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</si>
  <si>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</si>
  <si>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表番号</t>
    <rPh sb="0" eb="3">
      <t>ヒョウバンゴウ</t>
    </rPh>
    <phoneticPr fontId="3"/>
  </si>
  <si>
    <t>平成２９年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</si>
  <si>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</si>
  <si>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平成　２年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</si>
  <si>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</si>
  <si>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昭和５０年</t>
    <rPh sb="0" eb="2">
      <t>ショウワ</t>
    </rPh>
    <rPh sb="4" eb="5">
      <t>ネン</t>
    </rPh>
    <phoneticPr fontId="3"/>
  </si>
  <si>
    <t>親族世帯の種類別世帯数･世帯人員</t>
  </si>
  <si>
    <t>平成２５年</t>
    <rPh sb="0" eb="2">
      <t>ヘイセイ</t>
    </rPh>
    <rPh sb="4" eb="5">
      <t>ネン</t>
    </rPh>
    <phoneticPr fontId="3"/>
  </si>
  <si>
    <t>昭和６１年</t>
    <rPh sb="0" eb="2">
      <t>ショウワ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</si>
  <si>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</si>
  <si>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</si>
  <si>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</si>
  <si>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</si>
  <si>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平成１９年</t>
    <rPh sb="0" eb="2">
      <t>ヘイセイ</t>
    </rPh>
    <phoneticPr fontId="3"/>
  </si>
  <si>
    <t>親族世帯総数</t>
    <rPh sb="0" eb="2">
      <t>シンゾク</t>
    </rPh>
    <rPh sb="2" eb="4">
      <t>セタイ</t>
    </rPh>
    <rPh sb="4" eb="6">
      <t>ソウスウ</t>
    </rPh>
    <phoneticPr fontId="3"/>
  </si>
  <si>
    <t>平成１８年</t>
    <rPh sb="0" eb="2">
      <t>ヘイセイ</t>
    </rPh>
    <phoneticPr fontId="3"/>
  </si>
  <si>
    <t>平成１７年</t>
    <rPh sb="0" eb="2">
      <t>ヘイセイ</t>
    </rPh>
    <phoneticPr fontId="3"/>
  </si>
  <si>
    <t>平成１６年</t>
    <rPh sb="0" eb="2">
      <t>ヘイセイ</t>
    </rPh>
    <phoneticPr fontId="3"/>
  </si>
  <si>
    <t>世帯人員総数</t>
    <rPh sb="0" eb="2">
      <t>セタイ</t>
    </rPh>
    <rPh sb="2" eb="4">
      <t>ジンイン</t>
    </rPh>
    <rPh sb="4" eb="6">
      <t>ソウスウ</t>
    </rPh>
    <phoneticPr fontId="3"/>
  </si>
  <si>
    <t>平成25年</t>
    <rPh sb="0" eb="2">
      <t>ヘイセイ</t>
    </rPh>
    <rPh sb="4" eb="5">
      <t>ネン</t>
    </rPh>
    <phoneticPr fontId="3"/>
  </si>
  <si>
    <t>平成１５年</t>
    <rPh sb="0" eb="2">
      <t>ヘイセイ</t>
    </rPh>
    <phoneticPr fontId="3"/>
  </si>
  <si>
    <t>４０～４４</t>
  </si>
  <si>
    <t>平成１４年</t>
    <rPh sb="0" eb="2">
      <t>ヘイセイ</t>
    </rPh>
    <phoneticPr fontId="3"/>
  </si>
  <si>
    <t>６歳未満世帯員のいる一般世帯人員</t>
    <rPh sb="10" eb="12">
      <t>イッパン</t>
    </rPh>
    <rPh sb="12" eb="14">
      <t>セタイ</t>
    </rPh>
    <rPh sb="14" eb="16">
      <t>ジンイン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</si>
  <si>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</si>
  <si>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平成１３年</t>
    <rPh sb="0" eb="2">
      <t>ヘイセイ</t>
    </rPh>
    <phoneticPr fontId="3"/>
  </si>
  <si>
    <t>平成１２年</t>
    <rPh sb="0" eb="2">
      <t>ヘイセイ</t>
    </rPh>
    <rPh sb="2" eb="5">
      <t>１２ネン</t>
    </rPh>
    <phoneticPr fontId="3"/>
  </si>
  <si>
    <t>平成１１年</t>
    <rPh sb="0" eb="2">
      <t>ヘイセイ</t>
    </rPh>
    <rPh sb="2" eb="5">
      <t>１１ネン</t>
    </rPh>
    <phoneticPr fontId="3"/>
  </si>
  <si>
    <t>平成１０年</t>
    <rPh sb="0" eb="2">
      <t>ヘイセイ</t>
    </rPh>
    <rPh sb="2" eb="5">
      <t>１０ネン</t>
    </rPh>
    <phoneticPr fontId="3"/>
  </si>
  <si>
    <t>生産年齢人口
15～34歳</t>
    <rPh sb="0" eb="4">
      <t>セイサンネンレイ</t>
    </rPh>
    <rPh sb="4" eb="6">
      <t>ジンコウ</t>
    </rPh>
    <rPh sb="10" eb="13">
      <t>３４サイ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</si>
  <si>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</si>
  <si>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地区名</t>
    <rPh sb="0" eb="3">
      <t>チクメイ</t>
    </rPh>
    <phoneticPr fontId="38"/>
  </si>
  <si>
    <t>平成12年</t>
    <rPh sb="0" eb="2">
      <t>ヘイセイ</t>
    </rPh>
    <rPh sb="4" eb="5">
      <t>ネン</t>
    </rPh>
    <phoneticPr fontId="3"/>
  </si>
  <si>
    <t>平成　９年</t>
    <rPh sb="0" eb="2">
      <t>ヘイセイ</t>
    </rPh>
    <phoneticPr fontId="3"/>
  </si>
  <si>
    <t>（注）１　令和２年１０月１日現在。</t>
    <rPh sb="1" eb="2">
      <t>チュウイ</t>
    </rPh>
    <rPh sb="5" eb="7">
      <t>レイワ</t>
    </rPh>
    <rPh sb="8" eb="9">
      <t>ネン</t>
    </rPh>
    <rPh sb="9" eb="12">
      <t>１０ガツ</t>
    </rPh>
    <rPh sb="12" eb="14">
      <t>１ニチ</t>
    </rPh>
    <rPh sb="14" eb="16">
      <t>ゲンザイ</t>
    </rPh>
    <phoneticPr fontId="3"/>
  </si>
  <si>
    <t>北　町</t>
    <rPh sb="0" eb="3">
      <t>キタマチ</t>
    </rPh>
    <phoneticPr fontId="38"/>
  </si>
  <si>
    <t>平成　８年</t>
    <rPh sb="0" eb="2">
      <t>ヘイセイ</t>
    </rPh>
    <rPh sb="4" eb="5">
      <t>ネン</t>
    </rPh>
    <phoneticPr fontId="3"/>
  </si>
  <si>
    <t>平成　７年</t>
    <rPh sb="0" eb="2">
      <t>ヘイセイ</t>
    </rPh>
    <phoneticPr fontId="3"/>
  </si>
  <si>
    <t>相生</t>
    <rPh sb="0" eb="2">
      <t>アイオイ</t>
    </rPh>
    <phoneticPr fontId="38"/>
  </si>
  <si>
    <t>荒町</t>
    <rPh sb="0" eb="1">
      <t>アラ</t>
    </rPh>
    <rPh sb="1" eb="2">
      <t>マチ</t>
    </rPh>
    <phoneticPr fontId="38"/>
  </si>
  <si>
    <t>宮脇</t>
    <rPh sb="0" eb="1">
      <t>ミヤ</t>
    </rPh>
    <rPh sb="1" eb="2">
      <t>ワキ</t>
    </rPh>
    <phoneticPr fontId="38"/>
  </si>
  <si>
    <t>平成　６年</t>
    <rPh sb="0" eb="2">
      <t>ヘイセイ</t>
    </rPh>
    <phoneticPr fontId="3"/>
  </si>
  <si>
    <t>令和5年</t>
    <rPh sb="0" eb="2">
      <t>レイワ</t>
    </rPh>
    <rPh sb="3" eb="4">
      <t>ネン</t>
    </rPh>
    <phoneticPr fontId="3"/>
  </si>
  <si>
    <t>平成　４年</t>
    <rPh sb="0" eb="2">
      <t>ヘイセイ</t>
    </rPh>
    <phoneticPr fontId="3"/>
  </si>
  <si>
    <t>平成　３年</t>
    <rPh sb="0" eb="2">
      <t>ヘイセイ</t>
    </rPh>
    <rPh sb="4" eb="5">
      <t>ネン</t>
    </rPh>
    <phoneticPr fontId="3"/>
  </si>
  <si>
    <t>（歳）</t>
    <rPh sb="1" eb="2">
      <t>トシ</t>
    </rPh>
    <phoneticPr fontId="3"/>
  </si>
  <si>
    <t>施設等の世帯人員</t>
    <rPh sb="0" eb="2">
      <t>シセツ</t>
    </rPh>
    <rPh sb="2" eb="3">
      <t>トウ</t>
    </rPh>
    <rPh sb="4" eb="6">
      <t>セタイ</t>
    </rPh>
    <rPh sb="6" eb="8">
      <t>ジンイン</t>
    </rPh>
    <phoneticPr fontId="3"/>
  </si>
  <si>
    <t>平成　元年</t>
    <rPh sb="0" eb="2">
      <t>ヘイセイ</t>
    </rPh>
    <rPh sb="3" eb="4">
      <t>ガン</t>
    </rPh>
    <rPh sb="4" eb="5">
      <t>ネン</t>
    </rPh>
    <phoneticPr fontId="3"/>
  </si>
  <si>
    <t>昭和６３年</t>
    <rPh sb="0" eb="2">
      <t>ショウワ</t>
    </rPh>
    <phoneticPr fontId="3"/>
  </si>
  <si>
    <t>地　　　区</t>
    <rPh sb="0" eb="5">
      <t>チク</t>
    </rPh>
    <phoneticPr fontId="38"/>
  </si>
  <si>
    <t>昭和６２年</t>
    <rPh sb="0" eb="2">
      <t>ショウワ</t>
    </rPh>
    <phoneticPr fontId="3"/>
  </si>
  <si>
    <t>昭和６０年</t>
    <rPh sb="0" eb="2">
      <t>ショウワ</t>
    </rPh>
    <phoneticPr fontId="3"/>
  </si>
  <si>
    <t>未　　　　婚</t>
    <rPh sb="0" eb="1">
      <t>ミ</t>
    </rPh>
    <rPh sb="5" eb="6">
      <t>コン</t>
    </rPh>
    <phoneticPr fontId="3"/>
  </si>
  <si>
    <t>世帯数</t>
    <rPh sb="0" eb="3">
      <t>セタイスウ</t>
    </rPh>
    <phoneticPr fontId="3"/>
  </si>
  <si>
    <t>　　　３ 「推計」とあるのは県統計企画課推計によるもの。</t>
    <rPh sb="6" eb="8">
      <t>スイケイ</t>
    </rPh>
    <rPh sb="14" eb="15">
      <t>ケン</t>
    </rPh>
    <rPh sb="15" eb="17">
      <t>トウケイ</t>
    </rPh>
    <rPh sb="17" eb="19">
      <t>キカク</t>
    </rPh>
    <rPh sb="19" eb="20">
      <t>カ</t>
    </rPh>
    <rPh sb="20" eb="22">
      <t>スイケイ</t>
    </rPh>
    <phoneticPr fontId="3"/>
  </si>
  <si>
    <t>昭和５５年</t>
    <rPh sb="0" eb="2">
      <t>ショウワ</t>
    </rPh>
    <rPh sb="4" eb="5">
      <t>ネン</t>
    </rPh>
    <phoneticPr fontId="3"/>
  </si>
  <si>
    <t>昭和５０年</t>
    <rPh sb="0" eb="2">
      <t>ショウワ</t>
    </rPh>
    <phoneticPr fontId="3"/>
  </si>
  <si>
    <t>摘　　要</t>
    <rPh sb="0" eb="4">
      <t>テキヨウ</t>
    </rPh>
    <phoneticPr fontId="3"/>
  </si>
  <si>
    <t>　　　　　　（人）</t>
    <rPh sb="7" eb="8">
      <t>ヒト</t>
    </rPh>
    <phoneticPr fontId="3"/>
  </si>
  <si>
    <t>夫婦と子供と親と他の親族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phoneticPr fontId="3"/>
  </si>
  <si>
    <t>人口及び世帯数の推移グラフ（国勢調査）</t>
    <rPh sb="0" eb="2">
      <t>ジンコウ</t>
    </rPh>
    <rPh sb="2" eb="3">
      <t>オヨ</t>
    </rPh>
    <rPh sb="4" eb="6">
      <t>セタイ</t>
    </rPh>
    <rPh sb="6" eb="7">
      <t>スウ</t>
    </rPh>
    <rPh sb="8" eb="10">
      <t>スイイ</t>
    </rPh>
    <rPh sb="14" eb="16">
      <t>コクセイ</t>
    </rPh>
    <rPh sb="16" eb="18">
      <t>チョウサ</t>
    </rPh>
    <phoneticPr fontId="3"/>
  </si>
  <si>
    <t>女</t>
    <rPh sb="0" eb="1">
      <t>オンナ</t>
    </rPh>
    <phoneticPr fontId="3"/>
  </si>
  <si>
    <t xml:space="preserve">           人</t>
    <rPh sb="11" eb="12">
      <t>ニン</t>
    </rPh>
    <phoneticPr fontId="3"/>
  </si>
  <si>
    <t>男</t>
    <rPh sb="0" eb="1">
      <t>オトコ</t>
    </rPh>
    <phoneticPr fontId="3"/>
  </si>
  <si>
    <t>小笹</t>
    <rPh sb="0" eb="1">
      <t>オ</t>
    </rPh>
    <rPh sb="1" eb="2">
      <t>ササ</t>
    </rPh>
    <phoneticPr fontId="38"/>
  </si>
  <si>
    <t>総　人　口</t>
    <rPh sb="0" eb="5">
      <t>ソウジンコウ</t>
    </rPh>
    <phoneticPr fontId="3"/>
  </si>
  <si>
    <t>　　　２　住民基本台帳人口による。</t>
    <rPh sb="5" eb="7">
      <t>ジュウミン</t>
    </rPh>
    <rPh sb="7" eb="9">
      <t>キホン</t>
    </rPh>
    <rPh sb="9" eb="11">
      <t>ダイチョウ</t>
    </rPh>
    <rPh sb="11" eb="13">
      <t>ジンコウ</t>
    </rPh>
    <phoneticPr fontId="38"/>
  </si>
  <si>
    <t>金瓶</t>
    <rPh sb="0" eb="1">
      <t>カネ</t>
    </rPh>
    <rPh sb="1" eb="2">
      <t>ビン</t>
    </rPh>
    <phoneticPr fontId="38"/>
  </si>
  <si>
    <t>世　帯　数</t>
    <rPh sb="0" eb="5">
      <t>セタイスウ</t>
    </rPh>
    <phoneticPr fontId="3"/>
  </si>
  <si>
    <t>（世帯、人）</t>
    <rPh sb="1" eb="3">
      <t>セタイ</t>
    </rPh>
    <rPh sb="4" eb="5">
      <t>ヒト</t>
    </rPh>
    <phoneticPr fontId="3"/>
  </si>
  <si>
    <t>世帯数（世帯）</t>
    <rPh sb="0" eb="3">
      <t>セタイスウ</t>
    </rPh>
    <rPh sb="4" eb="6">
      <t>セタイ</t>
    </rPh>
    <phoneticPr fontId="3"/>
  </si>
  <si>
    <t>住民基本台帳人口・世帯数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phoneticPr fontId="3"/>
  </si>
  <si>
    <t>（注）各年９月３０日現在。</t>
    <rPh sb="1" eb="2">
      <t>チュウイ</t>
    </rPh>
    <rPh sb="3" eb="4">
      <t>カク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</si>
  <si>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平成３０年</t>
    <rPh sb="0" eb="2">
      <t>ヘイセイ</t>
    </rPh>
    <phoneticPr fontId="3"/>
  </si>
  <si>
    <t>平成  ２年</t>
    <rPh sb="0" eb="2">
      <t>ヘイセイ</t>
    </rPh>
    <rPh sb="5" eb="6">
      <t>ネン</t>
    </rPh>
    <phoneticPr fontId="3"/>
  </si>
  <si>
    <t>結　  　婚</t>
    <rPh sb="0" eb="6">
      <t>ケッコン</t>
    </rPh>
    <phoneticPr fontId="3"/>
  </si>
  <si>
    <t>平成２９年</t>
    <rPh sb="0" eb="2">
      <t>ヘイセイ</t>
    </rPh>
    <phoneticPr fontId="3"/>
  </si>
  <si>
    <t>平成２８年</t>
    <rPh sb="0" eb="2">
      <t>ヘイセイ</t>
    </rPh>
    <phoneticPr fontId="3"/>
  </si>
  <si>
    <t>平成２２年</t>
    <rPh sb="0" eb="2">
      <t>ヘイセイ</t>
    </rPh>
    <phoneticPr fontId="3"/>
  </si>
  <si>
    <t>総人口</t>
    <rPh sb="0" eb="3">
      <t>ソウジンコウ</t>
    </rPh>
    <phoneticPr fontId="3"/>
  </si>
  <si>
    <t>夫婦と子供と他の親族</t>
    <rPh sb="0" eb="2">
      <t>フウフ</t>
    </rPh>
    <rPh sb="3" eb="5">
      <t>コドモ</t>
    </rPh>
    <rPh sb="6" eb="7">
      <t>タ</t>
    </rPh>
    <rPh sb="8" eb="10">
      <t>シンゾク</t>
    </rPh>
    <phoneticPr fontId="3"/>
  </si>
  <si>
    <t>他市町村に常住（流入）</t>
    <rPh sb="0" eb="1">
      <t>タ</t>
    </rPh>
    <rPh sb="1" eb="4">
      <t>シチョウソン</t>
    </rPh>
    <rPh sb="5" eb="7">
      <t>ジョウジュウ</t>
    </rPh>
    <rPh sb="8" eb="9">
      <t>リュウ</t>
    </rPh>
    <rPh sb="9" eb="10">
      <t>イ</t>
    </rPh>
    <phoneticPr fontId="3"/>
  </si>
  <si>
    <t>平成２７年</t>
    <rPh sb="0" eb="2">
      <t>ヘイセイ</t>
    </rPh>
    <phoneticPr fontId="3"/>
  </si>
  <si>
    <t>平成２６年</t>
    <rPh sb="0" eb="2">
      <t>ヘイセイ</t>
    </rPh>
    <phoneticPr fontId="3"/>
  </si>
  <si>
    <t>１人世帯</t>
    <rPh sb="1" eb="2">
      <t>ニン</t>
    </rPh>
    <rPh sb="2" eb="4">
      <t>セタイ</t>
    </rPh>
    <phoneticPr fontId="3"/>
  </si>
  <si>
    <t>平成２５年</t>
    <rPh sb="0" eb="2">
      <t>ヘイセイ</t>
    </rPh>
    <phoneticPr fontId="3"/>
  </si>
  <si>
    <t>昭和２２年</t>
    <rPh sb="0" eb="2">
      <t>ショウワ</t>
    </rPh>
    <rPh sb="4" eb="5">
      <t>ネン</t>
    </rPh>
    <phoneticPr fontId="3"/>
  </si>
  <si>
    <t>男</t>
    <rPh sb="0" eb="1">
      <t>オトコ</t>
    </rPh>
    <phoneticPr fontId="38"/>
  </si>
  <si>
    <t>平成２４年</t>
    <rPh sb="0" eb="2">
      <t>ヘイセイ</t>
    </rPh>
    <phoneticPr fontId="3"/>
  </si>
  <si>
    <t>単独世帯</t>
    <rPh sb="0" eb="2">
      <t>タンドク</t>
    </rPh>
    <rPh sb="2" eb="4">
      <t>セタイ</t>
    </rPh>
    <phoneticPr fontId="3"/>
  </si>
  <si>
    <t>平成２３年</t>
    <rPh sb="0" eb="2">
      <t>ヘイセイ</t>
    </rPh>
    <phoneticPr fontId="3"/>
  </si>
  <si>
    <t>ただし、市で公表する場合は２４１．００ｋ㎡　　　</t>
  </si>
  <si>
    <t>平成２１年</t>
    <rPh sb="0" eb="2">
      <t>ヘイセイ</t>
    </rPh>
    <phoneticPr fontId="3"/>
  </si>
  <si>
    <t>本籍人口(人)</t>
    <rPh sb="0" eb="2">
      <t>ホンセキ</t>
    </rPh>
    <rPh sb="2" eb="4">
      <t>ジンコウ</t>
    </rPh>
    <rPh sb="5" eb="6">
      <t>ヒト</t>
    </rPh>
    <phoneticPr fontId="3"/>
  </si>
  <si>
    <t>本　籍　数</t>
    <rPh sb="0" eb="3">
      <t>ホンセキ</t>
    </rPh>
    <rPh sb="4" eb="5">
      <t>スウ</t>
    </rPh>
    <phoneticPr fontId="3"/>
  </si>
  <si>
    <t>人 口 密 度</t>
    <rPh sb="0" eb="3">
      <t>ジンコウ</t>
    </rPh>
    <rPh sb="4" eb="7">
      <t>ミツド</t>
    </rPh>
    <phoneticPr fontId="3"/>
  </si>
  <si>
    <t>(人）</t>
    <rPh sb="1" eb="2">
      <t>ニン</t>
    </rPh>
    <phoneticPr fontId="3"/>
  </si>
  <si>
    <t>就業人口（人）</t>
    <rPh sb="0" eb="2">
      <t>シュウギョウ</t>
    </rPh>
    <rPh sb="2" eb="4">
      <t>ジンコウ</t>
    </rPh>
    <rPh sb="5" eb="6">
      <t>ニン</t>
    </rPh>
    <phoneticPr fontId="3"/>
  </si>
  <si>
    <t>中　　川</t>
    <rPh sb="0" eb="4">
      <t>ナカガワ</t>
    </rPh>
    <phoneticPr fontId="38"/>
  </si>
  <si>
    <t>人口動態</t>
  </si>
  <si>
    <t>非農林漁業業・業主・雇用者世帯（世帯の主な就業者が雇用主）</t>
    <rPh sb="0" eb="1">
      <t>ヒ</t>
    </rPh>
    <rPh sb="1" eb="3">
      <t>ノウリン</t>
    </rPh>
    <rPh sb="3" eb="5">
      <t>ギョギョウ</t>
    </rPh>
    <rPh sb="5" eb="6">
      <t>ギョウ</t>
    </rPh>
    <rPh sb="7" eb="8">
      <t>ギョウ</t>
    </rPh>
    <rPh sb="8" eb="9">
      <t>ヌシ</t>
    </rPh>
    <rPh sb="10" eb="13">
      <t>コヨウシャ</t>
    </rPh>
    <rPh sb="13" eb="15">
      <t>セタイ</t>
    </rPh>
    <rPh sb="25" eb="27">
      <t>コヨウ</t>
    </rPh>
    <phoneticPr fontId="3"/>
  </si>
  <si>
    <t>下生居</t>
    <rPh sb="0" eb="1">
      <t>シモ</t>
    </rPh>
    <rPh sb="1" eb="3">
      <t>ナマイ</t>
    </rPh>
    <phoneticPr fontId="38"/>
  </si>
  <si>
    <t>（人／ｋ㎡）</t>
    <rPh sb="1" eb="2">
      <t>ヒト</t>
    </rPh>
    <phoneticPr fontId="38"/>
  </si>
  <si>
    <t>（ｍ）</t>
  </si>
  <si>
    <t>西山</t>
    <rPh sb="0" eb="2">
      <t>ニシヤマ</t>
    </rPh>
    <phoneticPr fontId="38"/>
  </si>
  <si>
    <t>出生</t>
    <rPh sb="0" eb="1">
      <t>デ</t>
    </rPh>
    <rPh sb="1" eb="2">
      <t>ウ</t>
    </rPh>
    <phoneticPr fontId="3"/>
  </si>
  <si>
    <t>人  口</t>
    <rPh sb="0" eb="4">
      <t>ジンコウ</t>
    </rPh>
    <phoneticPr fontId="38"/>
  </si>
  <si>
    <t>　　　３  年齢別には年齢不詳は含まれていない。</t>
    <rPh sb="6" eb="9">
      <t>ネンレイベツ</t>
    </rPh>
    <rPh sb="11" eb="13">
      <t>ネンレイ</t>
    </rPh>
    <rPh sb="13" eb="15">
      <t>フショウ</t>
    </rPh>
    <rPh sb="16" eb="17">
      <t>フク</t>
    </rPh>
    <phoneticPr fontId="3"/>
  </si>
  <si>
    <t>３８゜０８´５５″</t>
  </si>
  <si>
    <t>１４０゜１７´０３″</t>
  </si>
  <si>
    <t>平成２７年１０月１日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</si>
  <si>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人口集中地区人口</t>
    <rPh sb="0" eb="2">
      <t>ジンコウ</t>
    </rPh>
    <rPh sb="2" eb="4">
      <t>シュウチュウ</t>
    </rPh>
    <rPh sb="4" eb="8">
      <t>チクジンコウ</t>
    </rPh>
    <phoneticPr fontId="3"/>
  </si>
  <si>
    <t>１４０゜１７´０２″</t>
  </si>
  <si>
    <t>昭和６０年</t>
    <rPh sb="0" eb="2">
      <t>ショウワ</t>
    </rPh>
    <rPh sb="4" eb="5">
      <t>ネン</t>
    </rPh>
    <phoneticPr fontId="3"/>
  </si>
  <si>
    <t>矢来１</t>
    <rPh sb="0" eb="1">
      <t>ヤ</t>
    </rPh>
    <rPh sb="1" eb="2">
      <t>ライ</t>
    </rPh>
    <phoneticPr fontId="38"/>
  </si>
  <si>
    <t>平成２２年１０月１日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</si>
  <si>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仲丁</t>
    <rPh sb="0" eb="1">
      <t>ナカ</t>
    </rPh>
    <rPh sb="1" eb="2">
      <t>チョウ</t>
    </rPh>
    <phoneticPr fontId="38"/>
  </si>
  <si>
    <t>小倉</t>
    <rPh sb="0" eb="2">
      <t>オグラ</t>
    </rPh>
    <phoneticPr fontId="38"/>
  </si>
  <si>
    <t>東  経</t>
  </si>
  <si>
    <t xml:space="preserve"> </t>
  </si>
  <si>
    <t>上十日町</t>
    <rPh sb="0" eb="1">
      <t>ウエ</t>
    </rPh>
    <rPh sb="1" eb="4">
      <t>トウカマチ</t>
    </rPh>
    <phoneticPr fontId="38"/>
  </si>
  <si>
    <t>総    数</t>
    <rPh sb="0" eb="1">
      <t>フサ</t>
    </rPh>
    <rPh sb="5" eb="6">
      <t>カズ</t>
    </rPh>
    <phoneticPr fontId="3"/>
  </si>
  <si>
    <t>（注）１　令和２年１０月１日現在｡</t>
    <rPh sb="1" eb="2">
      <t>チュウイ</t>
    </rPh>
    <rPh sb="5" eb="6">
      <t>レイ</t>
    </rPh>
    <rPh sb="6" eb="7">
      <t>ワ</t>
    </rPh>
    <rPh sb="8" eb="9">
      <t>ネン</t>
    </rPh>
    <rPh sb="9" eb="12">
      <t>１０ガツ</t>
    </rPh>
    <rPh sb="12" eb="14">
      <t>１ニチ</t>
    </rPh>
    <rPh sb="14" eb="16">
      <t>ゲンザイ</t>
    </rPh>
    <phoneticPr fontId="3"/>
  </si>
  <si>
    <t>菖蒲</t>
    <rPh sb="0" eb="2">
      <t>アヤメ</t>
    </rPh>
    <phoneticPr fontId="38"/>
  </si>
  <si>
    <t>河崎</t>
    <rPh sb="0" eb="2">
      <t>カワサキ</t>
    </rPh>
    <phoneticPr fontId="38"/>
  </si>
  <si>
    <t>総　　　数</t>
    <rPh sb="0" eb="1">
      <t>ソウジンコウ</t>
    </rPh>
    <rPh sb="4" eb="5">
      <t>スウ</t>
    </rPh>
    <phoneticPr fontId="3"/>
  </si>
  <si>
    <t>令和　元年</t>
    <rPh sb="0" eb="1">
      <t>レイ</t>
    </rPh>
    <rPh sb="1" eb="2">
      <t>ワ</t>
    </rPh>
    <rPh sb="4" eb="5">
      <t>ネン</t>
    </rPh>
    <phoneticPr fontId="3"/>
  </si>
  <si>
    <t>１０人以上世帯</t>
    <rPh sb="2" eb="3">
      <t>ニン</t>
    </rPh>
    <rPh sb="3" eb="5">
      <t>イジョウ</t>
    </rPh>
    <rPh sb="5" eb="7">
      <t>セタイ</t>
    </rPh>
    <phoneticPr fontId="3"/>
  </si>
  <si>
    <t>配偶関係</t>
    <rPh sb="0" eb="2">
      <t>ハイグウ</t>
    </rPh>
    <rPh sb="2" eb="4">
      <t>カンケイ</t>
    </rPh>
    <phoneticPr fontId="3"/>
  </si>
  <si>
    <t>2-22</t>
  </si>
  <si>
    <t xml:space="preserve">- </t>
  </si>
  <si>
    <t>東地区</t>
    <rPh sb="0" eb="3">
      <t>アズマチク</t>
    </rPh>
    <phoneticPr fontId="38"/>
  </si>
  <si>
    <t>年少人口  
0～14歳</t>
    <rPh sb="0" eb="4">
      <t>ネンショウジンコウ</t>
    </rPh>
    <rPh sb="9" eb="12">
      <t>１４サイ</t>
    </rPh>
    <phoneticPr fontId="3"/>
  </si>
  <si>
    <t>家族類型･親族年齢別一般世帯数･世帯人員</t>
  </si>
  <si>
    <t>平成24</t>
    <rPh sb="0" eb="2">
      <t>ヘイセイ</t>
    </rPh>
    <phoneticPr fontId="3"/>
  </si>
  <si>
    <t>年少人口割合</t>
    <rPh sb="0" eb="2">
      <t>ネンショウ</t>
    </rPh>
    <rPh sb="2" eb="4">
      <t>ジンコウ</t>
    </rPh>
    <rPh sb="4" eb="6">
      <t>ワリアイ</t>
    </rPh>
    <phoneticPr fontId="3"/>
  </si>
  <si>
    <t>川口</t>
    <rPh sb="0" eb="2">
      <t>カワグチ</t>
    </rPh>
    <phoneticPr fontId="38"/>
  </si>
  <si>
    <t>昭和35年</t>
    <rPh sb="0" eb="2">
      <t>ショウワ</t>
    </rPh>
    <rPh sb="4" eb="5">
      <t>ネン</t>
    </rPh>
    <phoneticPr fontId="3"/>
  </si>
  <si>
    <t>８　〃</t>
  </si>
  <si>
    <r>
      <t>　　　４  令和３</t>
    </r>
    <r>
      <rPr>
        <sz val="9"/>
        <color theme="1"/>
        <rFont val="ＭＳ 明朝"/>
        <family val="1"/>
        <charset val="128"/>
      </rPr>
      <t>～５年については「年齢」の集計結果に含まれる「不詳」をあん分等によって補完した「不詳補完値」を用いている。</t>
    </r>
    <rPh sb="6" eb="8">
      <t>レイワ</t>
    </rPh>
    <rPh sb="11" eb="12">
      <t>ネン</t>
    </rPh>
    <rPh sb="18" eb="20">
      <t>ネンレイ</t>
    </rPh>
    <rPh sb="22" eb="26">
      <t>シュウケ</t>
    </rPh>
    <rPh sb="27" eb="28">
      <t>フク</t>
    </rPh>
    <rPh sb="32" eb="34">
      <t>フショウ</t>
    </rPh>
    <rPh sb="38" eb="39">
      <t>ブン</t>
    </rPh>
    <rPh sb="39" eb="40">
      <t>ナド</t>
    </rPh>
    <rPh sb="44" eb="46">
      <t>ホカン</t>
    </rPh>
    <rPh sb="49" eb="51">
      <t>フショウ</t>
    </rPh>
    <rPh sb="51" eb="53">
      <t>ホカン</t>
    </rPh>
    <rPh sb="53" eb="54">
      <t>チ</t>
    </rPh>
    <rPh sb="56" eb="57">
      <t>モチ</t>
    </rPh>
    <phoneticPr fontId="3"/>
  </si>
  <si>
    <t>　８月</t>
    <rPh sb="2" eb="3">
      <t>ガツ</t>
    </rPh>
    <phoneticPr fontId="3"/>
  </si>
  <si>
    <t>面     積</t>
    <rPh sb="0" eb="7">
      <t>メンセキ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</si>
  <si>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５年１０月１日現在。</t>
    </r>
    <rPh sb="1" eb="2">
      <t>チュウイ</t>
    </rPh>
    <rPh sb="5" eb="6">
      <t>レイ</t>
    </rPh>
    <rPh sb="6" eb="7">
      <t>ワ</t>
    </rPh>
    <rPh sb="8" eb="9">
      <t>８ネン</t>
    </rPh>
    <rPh sb="11" eb="12">
      <t>ガツ</t>
    </rPh>
    <rPh sb="12" eb="13">
      <t>１ニイ</t>
    </rPh>
    <rPh sb="13" eb="14">
      <t>ニチ</t>
    </rPh>
    <rPh sb="14" eb="16">
      <t>ゲンザイ</t>
    </rPh>
    <phoneticPr fontId="3"/>
  </si>
  <si>
    <t>御井戸丁</t>
    <rPh sb="0" eb="1">
      <t>オン</t>
    </rPh>
    <rPh sb="1" eb="3">
      <t>イド</t>
    </rPh>
    <rPh sb="3" eb="4">
      <t>チョウ</t>
    </rPh>
    <phoneticPr fontId="38"/>
  </si>
  <si>
    <t>夫婦と親と他の親族</t>
    <rPh sb="0" eb="2">
      <t>フウフ</t>
    </rPh>
    <rPh sb="3" eb="4">
      <t>オヤ</t>
    </rPh>
    <rPh sb="5" eb="6">
      <t>タ</t>
    </rPh>
    <rPh sb="7" eb="9">
      <t>シンゾク</t>
    </rPh>
    <phoneticPr fontId="3"/>
  </si>
  <si>
    <t>核家族世帯</t>
    <rPh sb="0" eb="1">
      <t>カク</t>
    </rPh>
    <rPh sb="3" eb="5">
      <t>セタイ</t>
    </rPh>
    <phoneticPr fontId="3"/>
  </si>
  <si>
    <t>人口重心</t>
    <rPh sb="0" eb="4">
      <t>ジンコウジュウシン</t>
    </rPh>
    <phoneticPr fontId="3"/>
  </si>
  <si>
    <t>仙石</t>
    <rPh sb="0" eb="2">
      <t>センゴク</t>
    </rPh>
    <phoneticPr fontId="38"/>
  </si>
  <si>
    <t xml:space="preserve">      ２　１５歳以上人口には、配偶関係不詳を含む。</t>
    <rPh sb="10" eb="11">
      <t>サイ</t>
    </rPh>
    <rPh sb="11" eb="13">
      <t>イジョウ</t>
    </rPh>
    <rPh sb="13" eb="15">
      <t>ジンコウ</t>
    </rPh>
    <rPh sb="18" eb="20">
      <t>ハイグウ</t>
    </rPh>
    <rPh sb="20" eb="22">
      <t>カンケイ</t>
    </rPh>
    <rPh sb="22" eb="24">
      <t>フショウ</t>
    </rPh>
    <rPh sb="25" eb="26">
      <t>フク</t>
    </rPh>
    <phoneticPr fontId="3"/>
  </si>
  <si>
    <t>１２月</t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</si>
  <si>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</si>
  <si>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夫婦と両親</t>
    <rPh sb="0" eb="2">
      <t>フウフ</t>
    </rPh>
    <rPh sb="3" eb="5">
      <t>リョウシン</t>
    </rPh>
    <phoneticPr fontId="3"/>
  </si>
  <si>
    <t>１８歳未満世帯員のいる一般世帯数</t>
    <rPh sb="2" eb="3">
      <t>６サイ</t>
    </rPh>
    <rPh sb="3" eb="5">
      <t>ミマン</t>
    </rPh>
    <rPh sb="5" eb="8">
      <t>セタイイン</t>
    </rPh>
    <rPh sb="11" eb="13">
      <t>イッパン</t>
    </rPh>
    <rPh sb="13" eb="16">
      <t>セタイスウ</t>
    </rPh>
    <phoneticPr fontId="3"/>
  </si>
  <si>
    <t>世帯の主な産業別世帯数･世帯人員</t>
  </si>
  <si>
    <t>年少人口    0～14歳</t>
    <rPh sb="0" eb="4">
      <t>ネンショウジンコウ</t>
    </rPh>
    <rPh sb="10" eb="13">
      <t>１４サイ</t>
    </rPh>
    <phoneticPr fontId="3"/>
  </si>
  <si>
    <t>2-23</t>
  </si>
  <si>
    <t>宮生地区</t>
    <rPh sb="0" eb="1">
      <t>ミヤオ</t>
    </rPh>
    <rPh sb="1" eb="2">
      <t>ウ</t>
    </rPh>
    <rPh sb="2" eb="4">
      <t>チク</t>
    </rPh>
    <phoneticPr fontId="38"/>
  </si>
  <si>
    <t>総数</t>
    <rPh sb="0" eb="2">
      <t>ソウスウ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</si>
  <si>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</si>
  <si>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みはらしの丘</t>
    <rPh sb="5" eb="6">
      <t>オカ</t>
    </rPh>
    <phoneticPr fontId="3"/>
  </si>
  <si>
    <t>栄　町</t>
    <rPh sb="0" eb="1">
      <t>サカエ</t>
    </rPh>
    <rPh sb="2" eb="3">
      <t>マチ</t>
    </rPh>
    <phoneticPr fontId="38"/>
  </si>
  <si>
    <t>５０～５４</t>
  </si>
  <si>
    <t>人口・世帯数</t>
    <rPh sb="0" eb="2">
      <t>ジンコウ</t>
    </rPh>
    <rPh sb="3" eb="6">
      <t>セタイスウ</t>
    </rPh>
    <phoneticPr fontId="3"/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</si>
  <si>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</si>
  <si>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７５～７９</t>
  </si>
  <si>
    <t>６　〃</t>
  </si>
  <si>
    <t>金生３</t>
    <rPh sb="0" eb="1">
      <t>カネ</t>
    </rPh>
    <rPh sb="1" eb="2">
      <t>ウ</t>
    </rPh>
    <phoneticPr fontId="38"/>
  </si>
  <si>
    <t>大門</t>
    <rPh sb="0" eb="2">
      <t>ダイモン</t>
    </rPh>
    <phoneticPr fontId="38"/>
  </si>
  <si>
    <t>資料：国勢調査、県統計企画課「山形県の人口と世帯数」</t>
    <rPh sb="0" eb="2">
      <t>シリョウ</t>
    </rPh>
    <rPh sb="3" eb="5">
      <t>コクセイ</t>
    </rPh>
    <rPh sb="5" eb="7">
      <t>チョウサ</t>
    </rPh>
    <rPh sb="8" eb="9">
      <t>。ケン</t>
    </rPh>
    <rPh sb="9" eb="11">
      <t>トウケイ</t>
    </rPh>
    <rPh sb="11" eb="13">
      <t>キカク</t>
    </rPh>
    <rPh sb="13" eb="14">
      <t>カ</t>
    </rPh>
    <rPh sb="15" eb="18">
      <t>ヤマガタケン</t>
    </rPh>
    <rPh sb="19" eb="21">
      <t>ジンコウ</t>
    </rPh>
    <rPh sb="22" eb="25">
      <t>セタイスウ</t>
    </rPh>
    <phoneticPr fontId="3"/>
  </si>
  <si>
    <t>増　減</t>
    <rPh sb="0" eb="1">
      <t>ゾウ</t>
    </rPh>
    <rPh sb="2" eb="3">
      <t>ゲン</t>
    </rPh>
    <phoneticPr fontId="3"/>
  </si>
  <si>
    <t>夫婦と片親</t>
    <rPh sb="0" eb="2">
      <t>フウフ</t>
    </rPh>
    <rPh sb="3" eb="5">
      <t>カタオヤ</t>
    </rPh>
    <phoneticPr fontId="3"/>
  </si>
  <si>
    <t>　９月</t>
    <rPh sb="2" eb="3">
      <t>ガツ</t>
    </rPh>
    <phoneticPr fontId="3"/>
  </si>
  <si>
    <t>夫婦と子供と両親</t>
    <rPh sb="0" eb="2">
      <t>フウフ</t>
    </rPh>
    <rPh sb="3" eb="5">
      <t>コドモ</t>
    </rPh>
    <rPh sb="6" eb="8">
      <t>リョウシン</t>
    </rPh>
    <phoneticPr fontId="3"/>
  </si>
  <si>
    <t>１８歳未満世帯員のいる一般世帯人員</t>
    <rPh sb="11" eb="13">
      <t>イッパン</t>
    </rPh>
    <rPh sb="13" eb="15">
      <t>セタイ</t>
    </rPh>
    <rPh sb="15" eb="17">
      <t>ジンイン</t>
    </rPh>
    <phoneticPr fontId="3"/>
  </si>
  <si>
    <t>須田板</t>
    <rPh sb="0" eb="2">
      <t>スダ</t>
    </rPh>
    <rPh sb="2" eb="3">
      <t>イタ</t>
    </rPh>
    <phoneticPr fontId="38"/>
  </si>
  <si>
    <t>赤坂</t>
    <rPh sb="0" eb="2">
      <t>アカサカ</t>
    </rPh>
    <phoneticPr fontId="38"/>
  </si>
  <si>
    <t>死　　　　別</t>
    <rPh sb="0" eb="1">
      <t>シ</t>
    </rPh>
    <rPh sb="5" eb="6">
      <t>ベツ</t>
    </rPh>
    <phoneticPr fontId="3"/>
  </si>
  <si>
    <t>高野</t>
    <rPh sb="0" eb="2">
      <t>コウヤ</t>
    </rPh>
    <phoneticPr fontId="38"/>
  </si>
  <si>
    <t xml:space="preserve">   ０～  ４歳</t>
    <rPh sb="8" eb="9">
      <t>サイ</t>
    </rPh>
    <phoneticPr fontId="3"/>
  </si>
  <si>
    <t>資料：国勢調査</t>
    <rPh sb="3" eb="5">
      <t>コクセイ</t>
    </rPh>
    <phoneticPr fontId="3"/>
  </si>
  <si>
    <t>藤吾</t>
    <rPh sb="0" eb="1">
      <t>フジ</t>
    </rPh>
    <rPh sb="1" eb="2">
      <t>ゴ</t>
    </rPh>
    <phoneticPr fontId="38"/>
  </si>
  <si>
    <t xml:space="preserve">          有する地域である。</t>
  </si>
  <si>
    <t xml:space="preserve">          して、人口密度の高い基本単位区（１k㎡当たり４，０００人以上）が隣接して人口５，０００人以上を</t>
    <rPh sb="13" eb="15">
      <t>ジンコウ</t>
    </rPh>
    <rPh sb="15" eb="17">
      <t>ミツド</t>
    </rPh>
    <rPh sb="18" eb="19">
      <t>タカ</t>
    </rPh>
    <rPh sb="20" eb="24">
      <t>キホンタンイ</t>
    </rPh>
    <rPh sb="24" eb="25">
      <t>ク</t>
    </rPh>
    <rPh sb="29" eb="30">
      <t>ア</t>
    </rPh>
    <rPh sb="37" eb="38">
      <t>ニン</t>
    </rPh>
    <rPh sb="38" eb="40">
      <t>イジョウ</t>
    </rPh>
    <rPh sb="42" eb="44">
      <t>リンセツ</t>
    </rPh>
    <phoneticPr fontId="3"/>
  </si>
  <si>
    <t xml:space="preserve">      ２　人口集中地区は、都市的地域の特質を明らかにするため設けられ、国勢調査基本単位区を基礎単位地域と</t>
    <rPh sb="8" eb="10">
      <t>ジンコウ</t>
    </rPh>
    <rPh sb="10" eb="12">
      <t>シュウチュウ</t>
    </rPh>
    <rPh sb="12" eb="14">
      <t>チク</t>
    </rPh>
    <rPh sb="16" eb="18">
      <t>トシ</t>
    </rPh>
    <rPh sb="18" eb="19">
      <t>テキ</t>
    </rPh>
    <rPh sb="19" eb="21">
      <t>チイキ</t>
    </rPh>
    <rPh sb="22" eb="24">
      <t>トクシツ</t>
    </rPh>
    <rPh sb="25" eb="26">
      <t>アキ</t>
    </rPh>
    <rPh sb="33" eb="34">
      <t>モウ</t>
    </rPh>
    <rPh sb="38" eb="40">
      <t>コクセイ</t>
    </rPh>
    <rPh sb="40" eb="42">
      <t>チョウサ</t>
    </rPh>
    <rPh sb="42" eb="46">
      <t>キホンタンイ</t>
    </rPh>
    <rPh sb="46" eb="47">
      <t>ク</t>
    </rPh>
    <phoneticPr fontId="3"/>
  </si>
  <si>
    <t>（注）１　各年１０月１日現在。</t>
    <rPh sb="1" eb="2">
      <t>チュウ</t>
    </rPh>
    <rPh sb="5" eb="6">
      <t>カク</t>
    </rPh>
    <rPh sb="6" eb="7">
      <t>ネン</t>
    </rPh>
    <rPh sb="9" eb="10">
      <t>ガツ</t>
    </rPh>
    <rPh sb="10" eb="12">
      <t>１ニチ</t>
    </rPh>
    <rPh sb="12" eb="14">
      <t>ゲンザイ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</si>
  <si>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</si>
  <si>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 xml:space="preserve">… </t>
  </si>
  <si>
    <t>９　〃</t>
  </si>
  <si>
    <t>令和　２年</t>
    <rPh sb="0" eb="1">
      <t>レイ</t>
    </rPh>
    <rPh sb="1" eb="2">
      <t>ワ</t>
    </rPh>
    <rPh sb="4" eb="5">
      <t>ネン</t>
    </rPh>
    <phoneticPr fontId="3"/>
  </si>
  <si>
    <t>令和　元年</t>
    <rPh sb="0" eb="1">
      <t>レイ</t>
    </rPh>
    <rPh sb="1" eb="2">
      <t>ワ</t>
    </rPh>
    <rPh sb="3" eb="5">
      <t>ガンネン</t>
    </rPh>
    <phoneticPr fontId="3"/>
  </si>
  <si>
    <t>平成１７年</t>
    <rPh sb="0" eb="2">
      <t>ヘイセイ</t>
    </rPh>
    <rPh sb="4" eb="5">
      <t>ネン</t>
    </rPh>
    <phoneticPr fontId="3"/>
  </si>
  <si>
    <r>
      <t>　　　</t>
    </r>
    <r>
      <rPr>
        <sz val="9"/>
        <color theme="1"/>
        <rFont val="ＭＳ 明朝"/>
        <family val="1"/>
        <charset val="128"/>
      </rPr>
      <t>４　割合について令和２年以降は不詳補完値で算出している。</t>
    </r>
    <rPh sb="5" eb="7">
      <t>ワリアイ</t>
    </rPh>
    <rPh sb="11" eb="13">
      <t>レイワ</t>
    </rPh>
    <rPh sb="14" eb="15">
      <t>ネン</t>
    </rPh>
    <rPh sb="15" eb="17">
      <t>イコウ</t>
    </rPh>
    <rPh sb="18" eb="20">
      <t>フショウ</t>
    </rPh>
    <rPh sb="20" eb="22">
      <t>ホカン</t>
    </rPh>
    <rPh sb="22" eb="23">
      <t>チ</t>
    </rPh>
    <rPh sb="24" eb="26">
      <t>サンシュツ</t>
    </rPh>
    <phoneticPr fontId="3"/>
  </si>
  <si>
    <t>上生居</t>
    <rPh sb="0" eb="1">
      <t>ウエ</t>
    </rPh>
    <rPh sb="1" eb="3">
      <t>ナマイ</t>
    </rPh>
    <phoneticPr fontId="38"/>
  </si>
  <si>
    <t>区　　分</t>
    <rPh sb="0" eb="1">
      <t>ク</t>
    </rPh>
    <rPh sb="3" eb="4">
      <t>ブン</t>
    </rPh>
    <phoneticPr fontId="3"/>
  </si>
  <si>
    <t>平成１２年</t>
    <rPh sb="0" eb="2">
      <t>ヘイセイ</t>
    </rPh>
    <rPh sb="4" eb="5">
      <t>ネン</t>
    </rPh>
    <phoneticPr fontId="3"/>
  </si>
  <si>
    <t>一般世帯人員</t>
    <rPh sb="0" eb="1">
      <t>イチ</t>
    </rPh>
    <rPh sb="1" eb="2">
      <t>ハン</t>
    </rPh>
    <rPh sb="2" eb="4">
      <t>セタイ</t>
    </rPh>
    <rPh sb="4" eb="6">
      <t>ジンイン</t>
    </rPh>
    <phoneticPr fontId="3"/>
  </si>
  <si>
    <t>平成  ７年</t>
    <rPh sb="0" eb="2">
      <t>ヘイセイ</t>
    </rPh>
    <rPh sb="5" eb="6">
      <t>ネン</t>
    </rPh>
    <phoneticPr fontId="3"/>
  </si>
  <si>
    <t>泥部</t>
    <rPh sb="0" eb="1">
      <t>ドロ</t>
    </rPh>
    <rPh sb="1" eb="2">
      <t>ブ</t>
    </rPh>
    <phoneticPr fontId="38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</si>
  <si>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3"/>
  </si>
  <si>
    <t>労働力人口（人）</t>
    <rPh sb="0" eb="3">
      <t>ロウドウリョク</t>
    </rPh>
    <rPh sb="3" eb="5">
      <t>ジンコウ</t>
    </rPh>
    <rPh sb="6" eb="7">
      <t>ニン</t>
    </rPh>
    <phoneticPr fontId="3"/>
  </si>
  <si>
    <t>平均年齢・中位数</t>
    <rPh sb="0" eb="2">
      <t>ヘイキン</t>
    </rPh>
    <rPh sb="2" eb="4">
      <t>ネンレイ</t>
    </rPh>
    <rPh sb="5" eb="7">
      <t>チュウイ</t>
    </rPh>
    <rPh sb="7" eb="8">
      <t>スウ</t>
    </rPh>
    <phoneticPr fontId="3"/>
  </si>
  <si>
    <t xml:space="preserve">うち本籍が市内にあるもの </t>
    <rPh sb="2" eb="4">
      <t>ホンセキ</t>
    </rPh>
    <rPh sb="5" eb="7">
      <t>シナイ</t>
    </rPh>
    <phoneticPr fontId="3"/>
  </si>
  <si>
    <t>面   積（k㎡）</t>
    <rPh sb="0" eb="5">
      <t>メンセキ</t>
    </rPh>
    <phoneticPr fontId="3"/>
  </si>
  <si>
    <t>人   口（人）</t>
    <rPh sb="0" eb="5">
      <t>ジンコウ</t>
    </rPh>
    <rPh sb="6" eb="7">
      <t>ニン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</si>
  <si>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</si>
  <si>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（注）国勢調査を基に各年１０月１日現在で推計。</t>
    <rPh sb="1" eb="2">
      <t>チュウ</t>
    </rPh>
    <rPh sb="3" eb="7">
      <t>コクセイチョウサ</t>
    </rPh>
    <rPh sb="8" eb="9">
      <t>モト</t>
    </rPh>
    <rPh sb="10" eb="11">
      <t>カク</t>
    </rPh>
    <rPh sb="11" eb="12">
      <t>トシ</t>
    </rPh>
    <rPh sb="14" eb="15">
      <t>ガツ</t>
    </rPh>
    <rPh sb="16" eb="17">
      <t>ニチ</t>
    </rPh>
    <rPh sb="17" eb="19">
      <t>ゲンザイ</t>
    </rPh>
    <rPh sb="20" eb="22">
      <t>スイケイ</t>
    </rPh>
    <phoneticPr fontId="3"/>
  </si>
  <si>
    <t>平成１２年</t>
    <rPh sb="0" eb="2">
      <t>ヘイセイ</t>
    </rPh>
    <phoneticPr fontId="3"/>
  </si>
  <si>
    <t>３０～３４</t>
  </si>
  <si>
    <t>平成  ７年</t>
    <rPh sb="0" eb="2">
      <t>ヘイセイ</t>
    </rPh>
    <phoneticPr fontId="3"/>
  </si>
  <si>
    <t>阿弥陀地</t>
    <rPh sb="0" eb="3">
      <t>アミダ</t>
    </rPh>
    <rPh sb="3" eb="4">
      <t>チ</t>
    </rPh>
    <phoneticPr fontId="38"/>
  </si>
  <si>
    <t>（注）１  各年１０月１日現在(平成１７・２２・２７年、令和２年国勢調査以外の年は推計)。</t>
    <rPh sb="1" eb="2">
      <t>チュウイ</t>
    </rPh>
    <rPh sb="6" eb="7">
      <t>カク</t>
    </rPh>
    <rPh sb="7" eb="8">
      <t>トシ</t>
    </rPh>
    <rPh sb="8" eb="11">
      <t>１０ガツ</t>
    </rPh>
    <rPh sb="12" eb="13">
      <t>ニチ</t>
    </rPh>
    <rPh sb="13" eb="15">
      <t>ゲンザイ</t>
    </rPh>
    <rPh sb="16" eb="18">
      <t>ヘイセイ</t>
    </rPh>
    <rPh sb="26" eb="27">
      <t>ネン</t>
    </rPh>
    <rPh sb="28" eb="29">
      <t>レイ</t>
    </rPh>
    <rPh sb="29" eb="30">
      <t>ワ</t>
    </rPh>
    <rPh sb="31" eb="32">
      <t>ネン</t>
    </rPh>
    <rPh sb="32" eb="34">
      <t>コクセイ</t>
    </rPh>
    <rPh sb="34" eb="36">
      <t>チョウサ</t>
    </rPh>
    <rPh sb="36" eb="38">
      <t>イガイ</t>
    </rPh>
    <rPh sb="39" eb="40">
      <t>トシ</t>
    </rPh>
    <rPh sb="41" eb="43">
      <t>スイケイ</t>
    </rPh>
    <phoneticPr fontId="3"/>
  </si>
  <si>
    <t>人／k㎡</t>
    <rPh sb="0" eb="1">
      <t>ヒト</t>
    </rPh>
    <phoneticPr fontId="3"/>
  </si>
  <si>
    <t xml:space="preserve"> k㎡</t>
  </si>
  <si>
    <t>人   口</t>
    <rPh sb="0" eb="5">
      <t>ジンコウ</t>
    </rPh>
    <phoneticPr fontId="3"/>
  </si>
  <si>
    <t>９０歳以上</t>
    <rPh sb="2" eb="3">
      <t>サイ</t>
    </rPh>
    <rPh sb="3" eb="5">
      <t>イジョウ</t>
    </rPh>
    <phoneticPr fontId="3"/>
  </si>
  <si>
    <t>３５～３９</t>
  </si>
  <si>
    <t>平成 2年</t>
    <rPh sb="0" eb="2">
      <t>ヘイセイ</t>
    </rPh>
    <rPh sb="4" eb="5">
      <t>ネン</t>
    </rPh>
    <phoneticPr fontId="3"/>
  </si>
  <si>
    <t>８５～８９</t>
  </si>
  <si>
    <t>８０～８４</t>
  </si>
  <si>
    <t>２５～２９</t>
  </si>
  <si>
    <t>７０～７４</t>
  </si>
  <si>
    <t>八幡丁</t>
    <rPh sb="0" eb="2">
      <t>ハチマン</t>
    </rPh>
    <rPh sb="2" eb="3">
      <t>チョウ</t>
    </rPh>
    <phoneticPr fontId="38"/>
  </si>
  <si>
    <t>グラフあり</t>
  </si>
  <si>
    <t>１５～１９</t>
  </si>
  <si>
    <t>６５～６９</t>
  </si>
  <si>
    <t>１０～１４</t>
  </si>
  <si>
    <t>６０～６４</t>
  </si>
  <si>
    <t>転      出</t>
    <rPh sb="0" eb="8">
      <t>テンシュツ</t>
    </rPh>
    <phoneticPr fontId="3"/>
  </si>
  <si>
    <t>大石</t>
    <rPh sb="0" eb="2">
      <t>オオイシ</t>
    </rPh>
    <phoneticPr fontId="38"/>
  </si>
  <si>
    <t>５５～５９</t>
  </si>
  <si>
    <t xml:space="preserve">  ４５～４９歳</t>
    <rPh sb="7" eb="8">
      <t>サイ</t>
    </rPh>
    <phoneticPr fontId="3"/>
  </si>
  <si>
    <t>年齢階級</t>
    <rPh sb="0" eb="2">
      <t>ネンレイ</t>
    </rPh>
    <rPh sb="2" eb="4">
      <t>カイキュウ</t>
    </rPh>
    <phoneticPr fontId="3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</si>
  <si>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3"/>
  </si>
  <si>
    <t>男</t>
    <rPh sb="0" eb="1">
      <t>ダンジョ</t>
    </rPh>
    <phoneticPr fontId="3"/>
  </si>
  <si>
    <t>久保川</t>
    <rPh sb="0" eb="3">
      <t>クボカワ</t>
    </rPh>
    <phoneticPr fontId="38"/>
  </si>
  <si>
    <t>（人）</t>
    <rPh sb="1" eb="2">
      <t>ニン</t>
    </rPh>
    <phoneticPr fontId="3"/>
  </si>
  <si>
    <t>　　　２  総人口には年齢不詳を含む。</t>
    <rPh sb="6" eb="9">
      <t>ソウジンコウ</t>
    </rPh>
    <rPh sb="11" eb="13">
      <t>ネンレイ</t>
    </rPh>
    <rPh sb="13" eb="15">
      <t>フショウ</t>
    </rPh>
    <rPh sb="16" eb="17">
      <t>フク</t>
    </rPh>
    <phoneticPr fontId="3"/>
  </si>
  <si>
    <t>東</t>
    <rPh sb="0" eb="1">
      <t>アズマ</t>
    </rPh>
    <phoneticPr fontId="38"/>
  </si>
  <si>
    <t>資料：市民生活課</t>
    <rPh sb="0" eb="2">
      <t>シリョウ</t>
    </rPh>
    <rPh sb="3" eb="8">
      <t>シミンカ</t>
    </rPh>
    <phoneticPr fontId="3"/>
  </si>
  <si>
    <t>平成１９年</t>
    <rPh sb="0" eb="2">
      <t>ヘイセイ</t>
    </rPh>
    <rPh sb="4" eb="5">
      <t>ネン</t>
    </rPh>
    <phoneticPr fontId="3"/>
  </si>
  <si>
    <t>長清水２</t>
    <rPh sb="0" eb="1">
      <t>ナガ</t>
    </rPh>
    <rPh sb="1" eb="3">
      <t>シミズ</t>
    </rPh>
    <phoneticPr fontId="38"/>
  </si>
  <si>
    <t>平成１８年</t>
    <rPh sb="0" eb="2">
      <t>ヘイセイ</t>
    </rPh>
    <rPh sb="4" eb="5">
      <t>ネン</t>
    </rPh>
    <phoneticPr fontId="3"/>
  </si>
  <si>
    <t>計</t>
    <rPh sb="0" eb="1">
      <t>ケイ</t>
    </rPh>
    <phoneticPr fontId="3"/>
  </si>
  <si>
    <t>35～64歳</t>
    <rPh sb="3" eb="6">
      <t>６４サイ</t>
    </rPh>
    <phoneticPr fontId="3"/>
  </si>
  <si>
    <t>有   配   偶</t>
    <rPh sb="0" eb="1">
      <t>ユウ</t>
    </rPh>
    <rPh sb="4" eb="5">
      <t>ハイ</t>
    </rPh>
    <rPh sb="8" eb="9">
      <t>グウ</t>
    </rPh>
    <phoneticPr fontId="3"/>
  </si>
  <si>
    <t>15～34歳</t>
    <rPh sb="3" eb="6">
      <t>３４サイ</t>
    </rPh>
    <phoneticPr fontId="3"/>
  </si>
  <si>
    <t>生産年齢人口
35～64歳</t>
    <rPh sb="0" eb="4">
      <t>セイサンネンレイ</t>
    </rPh>
    <rPh sb="4" eb="6">
      <t>ジンコウ</t>
    </rPh>
    <rPh sb="10" eb="13">
      <t>６４サイ</t>
    </rPh>
    <phoneticPr fontId="3"/>
  </si>
  <si>
    <t>金生５</t>
    <rPh sb="0" eb="1">
      <t>カネ</t>
    </rPh>
    <rPh sb="1" eb="2">
      <t>ウ</t>
    </rPh>
    <phoneticPr fontId="38"/>
  </si>
  <si>
    <t>牧野</t>
    <rPh sb="0" eb="1">
      <t>マキ</t>
    </rPh>
    <rPh sb="1" eb="2">
      <t>ノ</t>
    </rPh>
    <phoneticPr fontId="38"/>
  </si>
  <si>
    <t>足ﾉ口</t>
    <rPh sb="0" eb="1">
      <t>アシ</t>
    </rPh>
    <rPh sb="2" eb="3">
      <t>クチ</t>
    </rPh>
    <phoneticPr fontId="38"/>
  </si>
  <si>
    <t>老年人口    65歳以上</t>
    <rPh sb="0" eb="2">
      <t>ロウネン</t>
    </rPh>
    <rPh sb="2" eb="4">
      <t>ジンコウ</t>
    </rPh>
    <rPh sb="8" eb="13">
      <t>６５サイイジョウ</t>
    </rPh>
    <phoneticPr fontId="3"/>
  </si>
  <si>
    <t>総    人    口</t>
    <rPh sb="0" eb="11">
      <t>ソウジンコウ</t>
    </rPh>
    <phoneticPr fontId="3"/>
  </si>
  <si>
    <t>（％）</t>
  </si>
  <si>
    <t>　　　(人）</t>
    <rPh sb="4" eb="5">
      <t>ニン</t>
    </rPh>
    <phoneticPr fontId="3"/>
  </si>
  <si>
    <t>　　　３　年少人口指数＝年少人口÷生産年齢人口×100、老年人口指数＝老年人口÷生産年齢人口×100。</t>
    <rPh sb="5" eb="7">
      <t>ネンショウ</t>
    </rPh>
    <rPh sb="7" eb="9">
      <t>ジンコウ</t>
    </rPh>
    <rPh sb="9" eb="11">
      <t>シスウ</t>
    </rPh>
    <rPh sb="12" eb="14">
      <t>ネンショウ</t>
    </rPh>
    <rPh sb="14" eb="16">
      <t>ジンコウ</t>
    </rPh>
    <rPh sb="17" eb="19">
      <t>セイサン</t>
    </rPh>
    <rPh sb="19" eb="21">
      <t>ネンレイ</t>
    </rPh>
    <rPh sb="21" eb="23">
      <t>ジンコウ</t>
    </rPh>
    <rPh sb="28" eb="29">
      <t>ロウレイ</t>
    </rPh>
    <rPh sb="29" eb="30">
      <t>ネン</t>
    </rPh>
    <rPh sb="30" eb="32">
      <t>ジンコウ</t>
    </rPh>
    <rPh sb="32" eb="34">
      <t>シスウ</t>
    </rPh>
    <rPh sb="35" eb="37">
      <t>ロウネン</t>
    </rPh>
    <rPh sb="37" eb="39">
      <t>ジンコウ</t>
    </rPh>
    <rPh sb="40" eb="42">
      <t>セイサン</t>
    </rPh>
    <rPh sb="42" eb="44">
      <t>ネンレイ</t>
    </rPh>
    <rPh sb="44" eb="46">
      <t>ジンコウ</t>
    </rPh>
    <phoneticPr fontId="3"/>
  </si>
  <si>
    <t>女</t>
    <rPh sb="0" eb="1">
      <t>オンナ</t>
    </rPh>
    <phoneticPr fontId="38"/>
  </si>
  <si>
    <t>（注）１　各年１０月１日現在。</t>
    <rPh sb="1" eb="2">
      <t>チュウイ</t>
    </rPh>
    <rPh sb="5" eb="6">
      <t>カク</t>
    </rPh>
    <rPh sb="6" eb="7">
      <t>トシ</t>
    </rPh>
    <rPh sb="9" eb="10">
      <t>ガツ</t>
    </rPh>
    <rPh sb="11" eb="12">
      <t>ニチ</t>
    </rPh>
    <rPh sb="12" eb="14">
      <t>ゲンザイ</t>
    </rPh>
    <phoneticPr fontId="3"/>
  </si>
  <si>
    <t xml:space="preserve">     資料：国勢調査、県統計企画課</t>
    <rPh sb="5" eb="7">
      <t>シリョウ</t>
    </rPh>
    <rPh sb="8" eb="10">
      <t>コクセイ</t>
    </rPh>
    <rPh sb="10" eb="12">
      <t>チョウサ</t>
    </rPh>
    <rPh sb="13" eb="14">
      <t>。ケン</t>
    </rPh>
    <rPh sb="14" eb="16">
      <t>トウケイ</t>
    </rPh>
    <rPh sb="16" eb="18">
      <t>キカク</t>
    </rPh>
    <rPh sb="18" eb="19">
      <t>カ</t>
    </rPh>
    <phoneticPr fontId="3"/>
  </si>
  <si>
    <t>令和　３年</t>
    <rPh sb="0" eb="1">
      <t>レイ</t>
    </rPh>
    <rPh sb="1" eb="2">
      <t>ワ</t>
    </rPh>
    <rPh sb="4" eb="5">
      <t>ネン</t>
    </rPh>
    <phoneticPr fontId="3"/>
  </si>
  <si>
    <t>他市町村への通勤
・通学者（流出人口）</t>
    <rPh sb="0" eb="1">
      <t>タ</t>
    </rPh>
    <rPh sb="1" eb="4">
      <t>シチョウソン</t>
    </rPh>
    <rPh sb="6" eb="8">
      <t>ツウキン</t>
    </rPh>
    <rPh sb="10" eb="13">
      <t>ツウガクシャ</t>
    </rPh>
    <rPh sb="14" eb="16">
      <t>リュウシュツ</t>
    </rPh>
    <rPh sb="16" eb="18">
      <t>ジンコウ</t>
    </rPh>
    <phoneticPr fontId="3"/>
  </si>
  <si>
    <t>年少人口指数</t>
  </si>
  <si>
    <t>　</t>
  </si>
  <si>
    <t>平成　５年</t>
    <rPh sb="0" eb="2">
      <t>ヘイセイ</t>
    </rPh>
    <rPh sb="4" eb="5">
      <t>ネン</t>
    </rPh>
    <phoneticPr fontId="3"/>
  </si>
  <si>
    <t xml:space="preserve">   （世帯、人）</t>
    <rPh sb="4" eb="6">
      <t>セタイ</t>
    </rPh>
    <rPh sb="7" eb="8">
      <t>ヒト</t>
    </rPh>
    <phoneticPr fontId="3"/>
  </si>
  <si>
    <t>老年人口割合</t>
    <rPh sb="0" eb="2">
      <t>ロウネン</t>
    </rPh>
    <rPh sb="2" eb="4">
      <t>ジンコウ</t>
    </rPh>
    <rPh sb="4" eb="6">
      <t>ワリアイ</t>
    </rPh>
    <phoneticPr fontId="3"/>
  </si>
  <si>
    <t>生産年齢人口割合</t>
    <rPh sb="0" eb="2">
      <t>セイサン</t>
    </rPh>
    <rPh sb="2" eb="4">
      <t>ネンレイ</t>
    </rPh>
    <rPh sb="4" eb="6">
      <t>ジンコウ</t>
    </rPh>
    <rPh sb="6" eb="8">
      <t>ワリアイ</t>
    </rPh>
    <phoneticPr fontId="3"/>
  </si>
  <si>
    <t>（注）各年１０月１日現在。</t>
    <rPh sb="1" eb="2">
      <t>チュウイ</t>
    </rPh>
    <rPh sb="3" eb="4">
      <t>カク</t>
    </rPh>
    <rPh sb="4" eb="5">
      <t>トシ</t>
    </rPh>
    <rPh sb="5" eb="8">
      <t>１０ガツ</t>
    </rPh>
    <rPh sb="9" eb="10">
      <t>ニチ</t>
    </rPh>
    <rPh sb="10" eb="12">
      <t>ゲンザイ</t>
    </rPh>
    <phoneticPr fontId="3"/>
  </si>
  <si>
    <t>総　　数</t>
    <rPh sb="0" eb="4">
      <t>ソウスウ</t>
    </rPh>
    <phoneticPr fontId="3"/>
  </si>
  <si>
    <t>年　齢　中　位　数</t>
    <rPh sb="0" eb="3">
      <t>ネンレイ</t>
    </rPh>
    <rPh sb="4" eb="9">
      <t>チュウイスウ</t>
    </rPh>
    <phoneticPr fontId="3"/>
  </si>
  <si>
    <t>泉川</t>
    <rPh sb="0" eb="2">
      <t>イズミカワ</t>
    </rPh>
    <phoneticPr fontId="38"/>
  </si>
  <si>
    <t>平　均　年　齢</t>
    <rPh sb="0" eb="3">
      <t>ヘイキン</t>
    </rPh>
    <rPh sb="4" eb="7">
      <t>ネンレイ</t>
    </rPh>
    <phoneticPr fontId="3"/>
  </si>
  <si>
    <t>令和 2年</t>
    <rPh sb="0" eb="1">
      <t>レイ</t>
    </rPh>
    <rPh sb="1" eb="2">
      <t>ワ</t>
    </rPh>
    <rPh sb="4" eb="5">
      <t>ネン</t>
    </rPh>
    <phoneticPr fontId="3"/>
  </si>
  <si>
    <t>　１月</t>
    <rPh sb="2" eb="3">
      <t>ガツ</t>
    </rPh>
    <phoneticPr fontId="3"/>
  </si>
  <si>
    <t>（注）１  各年１０月１日現在。</t>
    <rPh sb="1" eb="2">
      <t>チュウイ</t>
    </rPh>
    <rPh sb="6" eb="7">
      <t>カク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</si>
  <si>
    <t>石堂</t>
    <rPh sb="0" eb="1">
      <t>イシ</t>
    </rPh>
    <rPh sb="1" eb="2">
      <t>ドウ</t>
    </rPh>
    <phoneticPr fontId="38"/>
  </si>
  <si>
    <t>推　　計</t>
    <rPh sb="0" eb="1">
      <t>スイ</t>
    </rPh>
    <rPh sb="3" eb="4">
      <t>ケイ</t>
    </rPh>
    <phoneticPr fontId="3"/>
  </si>
  <si>
    <t>国勢調査</t>
    <rPh sb="0" eb="1">
      <t>コク</t>
    </rPh>
    <rPh sb="1" eb="2">
      <t>ゼイ</t>
    </rPh>
    <rPh sb="2" eb="4">
      <t>チョウサ</t>
    </rPh>
    <phoneticPr fontId="3"/>
  </si>
  <si>
    <t>金山</t>
    <rPh sb="0" eb="2">
      <t>カネヤマ</t>
    </rPh>
    <phoneticPr fontId="38"/>
  </si>
  <si>
    <t>昭和４５年</t>
    <rPh sb="0" eb="2">
      <t>ショウワ</t>
    </rPh>
    <rPh sb="4" eb="5">
      <t>ネン</t>
    </rPh>
    <phoneticPr fontId="3"/>
  </si>
  <si>
    <t>昭和４０年</t>
    <rPh sb="0" eb="2">
      <t>ショウワ</t>
    </rPh>
    <rPh sb="4" eb="5">
      <t>ネン</t>
    </rPh>
    <phoneticPr fontId="3"/>
  </si>
  <si>
    <t>昭和３５年</t>
    <rPh sb="0" eb="2">
      <t>ショウワ</t>
    </rPh>
    <rPh sb="4" eb="5">
      <t>ネン</t>
    </rPh>
    <phoneticPr fontId="3"/>
  </si>
  <si>
    <t>昭和２５年</t>
    <rPh sb="0" eb="2">
      <t>ショウワ</t>
    </rPh>
    <rPh sb="4" eb="5">
      <t>ネン</t>
    </rPh>
    <phoneticPr fontId="3"/>
  </si>
  <si>
    <t>本籍数・本籍人口</t>
    <rPh sb="0" eb="3">
      <t>ホンセキスウ</t>
    </rPh>
    <rPh sb="4" eb="8">
      <t>ホンセキジンコウ</t>
    </rPh>
    <phoneticPr fontId="3"/>
  </si>
  <si>
    <t>　２月</t>
    <rPh sb="2" eb="3">
      <t>ガツ</t>
    </rPh>
    <phoneticPr fontId="3"/>
  </si>
  <si>
    <t>人口密度・接近度</t>
    <rPh sb="0" eb="2">
      <t>ジンコウ</t>
    </rPh>
    <rPh sb="2" eb="4">
      <t>ミツド</t>
    </rPh>
    <rPh sb="5" eb="8">
      <t>セッキンド</t>
    </rPh>
    <phoneticPr fontId="3"/>
  </si>
  <si>
    <t>軽井沢</t>
    <rPh sb="0" eb="3">
      <t>カルイザワ</t>
    </rPh>
    <phoneticPr fontId="38"/>
  </si>
  <si>
    <t>死      亡</t>
    <rPh sb="0" eb="8">
      <t>シボウ</t>
    </rPh>
    <phoneticPr fontId="3"/>
  </si>
  <si>
    <t>都市計画区域人口</t>
    <rPh sb="0" eb="4">
      <t>トシケイカク</t>
    </rPh>
    <rPh sb="4" eb="6">
      <t>クイキ</t>
    </rPh>
    <rPh sb="6" eb="8">
      <t>ジンコウ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</si>
  <si>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</si>
  <si>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年齢４区分別人口</t>
    <rPh sb="0" eb="2">
      <t>ネンレイ</t>
    </rPh>
    <rPh sb="3" eb="6">
      <t>クブンベツ</t>
    </rPh>
    <rPh sb="6" eb="8">
      <t>ジンコウ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</si>
  <si>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</si>
  <si>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中ノ森</t>
    <rPh sb="0" eb="1">
      <t>ナカ</t>
    </rPh>
    <rPh sb="2" eb="3">
      <t>モリ</t>
    </rPh>
    <phoneticPr fontId="38"/>
  </si>
  <si>
    <t>美咲町</t>
    <rPh sb="0" eb="1">
      <t>ウツク</t>
    </rPh>
    <rPh sb="1" eb="2">
      <t>サ</t>
    </rPh>
    <rPh sb="2" eb="3">
      <t>マチ</t>
    </rPh>
    <phoneticPr fontId="38"/>
  </si>
  <si>
    <t>人口指数</t>
    <rPh sb="0" eb="2">
      <t>ジンコウ</t>
    </rPh>
    <rPh sb="2" eb="4">
      <t>シスウ</t>
    </rPh>
    <phoneticPr fontId="3"/>
  </si>
  <si>
    <t>（注）受付数には市外での受付も含む。</t>
    <rPh sb="1" eb="2">
      <t>チュウイ</t>
    </rPh>
    <phoneticPr fontId="3"/>
  </si>
  <si>
    <t>離　　　婚</t>
    <rPh sb="0" eb="5">
      <t>リコン</t>
    </rPh>
    <phoneticPr fontId="3"/>
  </si>
  <si>
    <t>結　　　婚</t>
    <rPh sb="0" eb="5">
      <t>ケッコン</t>
    </rPh>
    <phoneticPr fontId="3"/>
  </si>
  <si>
    <t>宮生地区</t>
    <rPh sb="0" eb="1">
      <t>ミヤ</t>
    </rPh>
    <rPh sb="1" eb="2">
      <t>ウ</t>
    </rPh>
    <rPh sb="2" eb="4">
      <t>チク</t>
    </rPh>
    <phoneticPr fontId="38"/>
  </si>
  <si>
    <t>受　　付　　数</t>
    <rPh sb="0" eb="4">
      <t>ウケツケ</t>
    </rPh>
    <rPh sb="6" eb="7">
      <t>スウ</t>
    </rPh>
    <phoneticPr fontId="3"/>
  </si>
  <si>
    <t>結婚・離婚受付件数</t>
    <rPh sb="0" eb="2">
      <t>ケッコン</t>
    </rPh>
    <rPh sb="3" eb="5">
      <t>リコン</t>
    </rPh>
    <rPh sb="5" eb="7">
      <t>ウケツケ</t>
    </rPh>
    <rPh sb="7" eb="9">
      <t>ケンスウ</t>
    </rPh>
    <phoneticPr fontId="3"/>
  </si>
  <si>
    <t>１０月</t>
    <rPh sb="2" eb="3">
      <t>ガツ</t>
    </rPh>
    <phoneticPr fontId="3"/>
  </si>
  <si>
    <t>１５歳以上人口</t>
    <rPh sb="2" eb="3">
      <t>サイ</t>
    </rPh>
    <rPh sb="3" eb="5">
      <t>イジョウ</t>
    </rPh>
    <rPh sb="5" eb="7">
      <t>ジンコウ</t>
    </rPh>
    <phoneticPr fontId="3"/>
  </si>
  <si>
    <t>　　　２　世帯総数、世帯人員総数に不詳を含む。</t>
    <rPh sb="5" eb="7">
      <t>セタイ</t>
    </rPh>
    <rPh sb="7" eb="9">
      <t>ソウスウ</t>
    </rPh>
    <rPh sb="10" eb="12">
      <t>セタイ</t>
    </rPh>
    <rPh sb="12" eb="14">
      <t>ジンイン</t>
    </rPh>
    <rPh sb="14" eb="16">
      <t>ソウスウ</t>
    </rPh>
    <rPh sb="17" eb="19">
      <t>フショウ</t>
    </rPh>
    <rPh sb="20" eb="21">
      <t>フク</t>
    </rPh>
    <phoneticPr fontId="3"/>
  </si>
  <si>
    <t>（注）各年１０月１日現在。</t>
    <rPh sb="1" eb="2">
      <t>チュウイ</t>
    </rPh>
    <rPh sb="3" eb="4">
      <t>カク</t>
    </rPh>
    <rPh sb="4" eb="5">
      <t>トシ</t>
    </rPh>
    <rPh sb="7" eb="8">
      <t>ガツ</t>
    </rPh>
    <rPh sb="9" eb="10">
      <t>ニチ</t>
    </rPh>
    <rPh sb="10" eb="12">
      <t>ゲンザイ</t>
    </rPh>
    <phoneticPr fontId="3"/>
  </si>
  <si>
    <r>
      <t xml:space="preserve">１世帯当たり人員
</t>
    </r>
    <r>
      <rPr>
        <sz val="8"/>
        <rFont val="ＭＳ 明朝"/>
        <family val="1"/>
        <charset val="128"/>
      </rPr>
      <t>（一般世帯人員÷一般世帯数）</t>
    </r>
    <rPh sb="1" eb="3">
      <t>セタイ</t>
    </rPh>
    <rPh sb="3" eb="4">
      <t>ア</t>
    </rPh>
    <rPh sb="6" eb="8">
      <t>ジンイン</t>
    </rPh>
    <rPh sb="10" eb="12">
      <t>イッパン</t>
    </rPh>
    <rPh sb="12" eb="14">
      <t>セタイ</t>
    </rPh>
    <rPh sb="14" eb="16">
      <t>ジンイン</t>
    </rPh>
    <rPh sb="17" eb="19">
      <t>イッパン</t>
    </rPh>
    <rPh sb="19" eb="21">
      <t>セタイ</t>
    </rPh>
    <phoneticPr fontId="3"/>
  </si>
  <si>
    <t>区分</t>
    <rPh sb="0" eb="2">
      <t>クブン</t>
    </rPh>
    <phoneticPr fontId="3"/>
  </si>
  <si>
    <t>朝日台</t>
    <rPh sb="0" eb="2">
      <t>アサヒ</t>
    </rPh>
    <rPh sb="2" eb="3">
      <t>ダイ</t>
    </rPh>
    <phoneticPr fontId="38"/>
  </si>
  <si>
    <t>施設等世帯数</t>
    <rPh sb="0" eb="2">
      <t>シセツ</t>
    </rPh>
    <rPh sb="2" eb="3">
      <t>トウ</t>
    </rPh>
    <rPh sb="3" eb="5">
      <t>セタイ</t>
    </rPh>
    <rPh sb="5" eb="6">
      <t>スウ</t>
    </rPh>
    <phoneticPr fontId="3"/>
  </si>
  <si>
    <t>７　〃</t>
  </si>
  <si>
    <t>５　〃</t>
  </si>
  <si>
    <t>４　〃</t>
  </si>
  <si>
    <t>自　　然　　動　　態　</t>
    <rPh sb="0" eb="4">
      <t>シゼン</t>
    </rPh>
    <rPh sb="6" eb="10">
      <t>ドウタイ</t>
    </rPh>
    <phoneticPr fontId="3"/>
  </si>
  <si>
    <t>３  〃</t>
  </si>
  <si>
    <t>中生居</t>
    <rPh sb="0" eb="1">
      <t>ナカ</t>
    </rPh>
    <rPh sb="1" eb="3">
      <t>ナマイ</t>
    </rPh>
    <phoneticPr fontId="38"/>
  </si>
  <si>
    <t>２　〃</t>
  </si>
  <si>
    <t>三本松</t>
    <rPh sb="0" eb="3">
      <t>サンボンマツ</t>
    </rPh>
    <phoneticPr fontId="38"/>
  </si>
  <si>
    <t>一般世帯数</t>
    <rPh sb="0" eb="2">
      <t>イッパン</t>
    </rPh>
    <rPh sb="2" eb="4">
      <t>セタイ</t>
    </rPh>
    <rPh sb="4" eb="5">
      <t>スウ</t>
    </rPh>
    <phoneticPr fontId="3"/>
  </si>
  <si>
    <t>世帯総数</t>
    <rPh sb="0" eb="2">
      <t>セタイ</t>
    </rPh>
    <rPh sb="2" eb="4">
      <t>ソウスウ</t>
    </rPh>
    <phoneticPr fontId="3"/>
  </si>
  <si>
    <t>平成22年</t>
    <rPh sb="0" eb="2">
      <t>ヘイセイ</t>
    </rPh>
    <rPh sb="4" eb="5">
      <t>ネン</t>
    </rPh>
    <phoneticPr fontId="3"/>
  </si>
  <si>
    <t>区　　　　　　　　　分</t>
    <rPh sb="0" eb="11">
      <t>クブン</t>
    </rPh>
    <phoneticPr fontId="3"/>
  </si>
  <si>
    <t>（世帯、人）</t>
    <rPh sb="1" eb="3">
      <t>セタイ</t>
    </rPh>
    <rPh sb="4" eb="5">
      <t>ニン</t>
    </rPh>
    <phoneticPr fontId="3"/>
  </si>
  <si>
    <t>夫婦と子供と片親</t>
    <rPh sb="0" eb="2">
      <t>フウフ</t>
    </rPh>
    <rPh sb="3" eb="5">
      <t>コドモ</t>
    </rPh>
    <rPh sb="6" eb="8">
      <t>カタオヤ</t>
    </rPh>
    <phoneticPr fontId="3"/>
  </si>
  <si>
    <t>その他の親族世帯</t>
    <rPh sb="0" eb="3">
      <t>ソノタ</t>
    </rPh>
    <rPh sb="4" eb="6">
      <t>シンゾク</t>
    </rPh>
    <rPh sb="6" eb="8">
      <t>セタイ</t>
    </rPh>
    <phoneticPr fontId="3"/>
  </si>
  <si>
    <t>女親と子供</t>
    <rPh sb="0" eb="1">
      <t>オンナ</t>
    </rPh>
    <rPh sb="1" eb="2">
      <t>オヤ</t>
    </rPh>
    <rPh sb="3" eb="5">
      <t>コドモ</t>
    </rPh>
    <phoneticPr fontId="3"/>
  </si>
  <si>
    <t>夫婦と子供</t>
    <rPh sb="0" eb="2">
      <t>フウフ</t>
    </rPh>
    <rPh sb="3" eb="5">
      <t>コドモ</t>
    </rPh>
    <phoneticPr fontId="3"/>
  </si>
  <si>
    <t>夫婦のみ</t>
    <rPh sb="0" eb="2">
      <t>フウフ</t>
    </rPh>
    <phoneticPr fontId="3"/>
  </si>
  <si>
    <t xml:space="preserve"> 平成27年</t>
    <rPh sb="1" eb="3">
      <t>ヘイセイ</t>
    </rPh>
    <rPh sb="5" eb="6">
      <t>ネン</t>
    </rPh>
    <phoneticPr fontId="3"/>
  </si>
  <si>
    <t>石曽根</t>
    <rPh sb="0" eb="1">
      <t>イシ</t>
    </rPh>
    <rPh sb="1" eb="2">
      <t>ソ</t>
    </rPh>
    <rPh sb="2" eb="3">
      <t>ネ</t>
    </rPh>
    <phoneticPr fontId="38"/>
  </si>
  <si>
    <t>一般世帯数</t>
    <rPh sb="0" eb="2">
      <t>イッパン</t>
    </rPh>
    <rPh sb="2" eb="5">
      <t>セタイスウ</t>
    </rPh>
    <phoneticPr fontId="3"/>
  </si>
  <si>
    <t>湯町</t>
    <rPh sb="0" eb="1">
      <t>ユ</t>
    </rPh>
    <rPh sb="1" eb="2">
      <t>マチ</t>
    </rPh>
    <phoneticPr fontId="38"/>
  </si>
  <si>
    <t>　　　３　１世帯当たり人員 = 一般世帯人員 ÷ 一般世帯数</t>
    <rPh sb="6" eb="8">
      <t>セタイ</t>
    </rPh>
    <rPh sb="8" eb="9">
      <t>ア</t>
    </rPh>
    <rPh sb="11" eb="13">
      <t>ジンイン</t>
    </rPh>
    <rPh sb="16" eb="18">
      <t>イッパン</t>
    </rPh>
    <rPh sb="18" eb="20">
      <t>セタイ</t>
    </rPh>
    <rPh sb="20" eb="22">
      <t>ジンイン</t>
    </rPh>
    <rPh sb="25" eb="27">
      <t>イッパン</t>
    </rPh>
    <rPh sb="27" eb="30">
      <t>セタイスウ</t>
    </rPh>
    <phoneticPr fontId="3"/>
  </si>
  <si>
    <t>６５歳以上世帯人員</t>
    <rPh sb="2" eb="3">
      <t>６サイ</t>
    </rPh>
    <rPh sb="3" eb="5">
      <t>イジョウ</t>
    </rPh>
    <rPh sb="5" eb="7">
      <t>セタイ</t>
    </rPh>
    <rPh sb="7" eb="9">
      <t>ジンイン</t>
    </rPh>
    <phoneticPr fontId="3"/>
  </si>
  <si>
    <t>６５歳以上世帯員がいる世帯人員</t>
    <rPh sb="11" eb="13">
      <t>セタイ</t>
    </rPh>
    <rPh sb="13" eb="15">
      <t>ジンイン</t>
    </rPh>
    <phoneticPr fontId="3"/>
  </si>
  <si>
    <t>常住地による人口
（夜間人口）</t>
    <rPh sb="0" eb="2">
      <t>ジョウジュウ</t>
    </rPh>
    <rPh sb="2" eb="3">
      <t>チ</t>
    </rPh>
    <rPh sb="6" eb="8">
      <t>ジンコウ</t>
    </rPh>
    <rPh sb="10" eb="12">
      <t>ヤカン</t>
    </rPh>
    <rPh sb="12" eb="14">
      <t>ジンコウ</t>
    </rPh>
    <phoneticPr fontId="3"/>
  </si>
  <si>
    <t>６５歳以上世帯員がいる一般世帯数</t>
    <rPh sb="2" eb="3">
      <t>６サイ</t>
    </rPh>
    <rPh sb="3" eb="5">
      <t>イジョウ</t>
    </rPh>
    <rPh sb="5" eb="8">
      <t>セタイイン</t>
    </rPh>
    <rPh sb="11" eb="13">
      <t>イッパン</t>
    </rPh>
    <rPh sb="13" eb="15">
      <t>セタイ</t>
    </rPh>
    <rPh sb="15" eb="16">
      <t>スウ</t>
    </rPh>
    <phoneticPr fontId="3"/>
  </si>
  <si>
    <t>葉山</t>
    <rPh sb="0" eb="2">
      <t>ハヤマ</t>
    </rPh>
    <phoneticPr fontId="38"/>
  </si>
  <si>
    <t>６歳未満世帯員のいる一般世帯数</t>
    <rPh sb="2" eb="4">
      <t>ミマン</t>
    </rPh>
    <rPh sb="4" eb="7">
      <t>セタイイン</t>
    </rPh>
    <rPh sb="10" eb="12">
      <t>イッパン</t>
    </rPh>
    <rPh sb="12" eb="15">
      <t>セタイスウ</t>
    </rPh>
    <phoneticPr fontId="3"/>
  </si>
  <si>
    <t>核家族世帯</t>
    <rPh sb="0" eb="1">
      <t>カク</t>
    </rPh>
    <rPh sb="1" eb="3">
      <t>カゾク</t>
    </rPh>
    <rPh sb="3" eb="5">
      <t>セタイ</t>
    </rPh>
    <phoneticPr fontId="3"/>
  </si>
  <si>
    <t>総数</t>
    <rPh sb="0" eb="1">
      <t>ソウ</t>
    </rPh>
    <rPh sb="1" eb="2">
      <t>スウ</t>
    </rPh>
    <phoneticPr fontId="3"/>
  </si>
  <si>
    <t>　　　２　非就業者世帯には、親族全員が労働力状態「不詳」世帯を含む。</t>
    <rPh sb="5" eb="6">
      <t>ヒ</t>
    </rPh>
    <rPh sb="6" eb="9">
      <t>シュウギョウシャ</t>
    </rPh>
    <rPh sb="9" eb="11">
      <t>セタイ</t>
    </rPh>
    <rPh sb="14" eb="16">
      <t>シンゾク</t>
    </rPh>
    <rPh sb="16" eb="18">
      <t>ゼンイン</t>
    </rPh>
    <rPh sb="19" eb="22">
      <t>ロウドウリョク</t>
    </rPh>
    <rPh sb="22" eb="24">
      <t>ジョウタイ</t>
    </rPh>
    <rPh sb="25" eb="27">
      <t>フショウ</t>
    </rPh>
    <rPh sb="28" eb="30">
      <t>セタイ</t>
    </rPh>
    <rPh sb="31" eb="32">
      <t>フク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</si>
  <si>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</si>
  <si>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非農林漁業・雇用者世帯</t>
    <rPh sb="6" eb="9">
      <t>コヨウシャ</t>
    </rPh>
    <rPh sb="9" eb="11">
      <t>セタイ</t>
    </rPh>
    <phoneticPr fontId="3"/>
  </si>
  <si>
    <t>非農林漁業・業主世帯</t>
    <rPh sb="0" eb="1">
      <t>ヒ</t>
    </rPh>
    <rPh sb="1" eb="3">
      <t>ノウリン</t>
    </rPh>
    <rPh sb="3" eb="5">
      <t>ギョギョウ</t>
    </rPh>
    <rPh sb="6" eb="7">
      <t>ギョウ</t>
    </rPh>
    <rPh sb="7" eb="8">
      <t>ヌシ</t>
    </rPh>
    <rPh sb="8" eb="10">
      <t>セタイ</t>
    </rPh>
    <phoneticPr fontId="3"/>
  </si>
  <si>
    <t>農林漁業・雇用者混合世帯</t>
    <rPh sb="0" eb="2">
      <t>ノウリン</t>
    </rPh>
    <rPh sb="2" eb="4">
      <t>ギョギョウ</t>
    </rPh>
    <rPh sb="5" eb="8">
      <t>コヨウシャ</t>
    </rPh>
    <rPh sb="8" eb="10">
      <t>コンゴウ</t>
    </rPh>
    <rPh sb="10" eb="12">
      <t>セタイ</t>
    </rPh>
    <phoneticPr fontId="3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</si>
  <si>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3"/>
  </si>
  <si>
    <t>転　入</t>
    <rPh sb="0" eb="1">
      <t>テン</t>
    </rPh>
    <rPh sb="2" eb="3">
      <t>ハイ</t>
    </rPh>
    <phoneticPr fontId="3"/>
  </si>
  <si>
    <t>久保手</t>
    <rPh sb="0" eb="2">
      <t>クボ</t>
    </rPh>
    <rPh sb="2" eb="3">
      <t>テ</t>
    </rPh>
    <phoneticPr fontId="38"/>
  </si>
  <si>
    <t>農林漁業・業主世帯</t>
    <rPh sb="0" eb="2">
      <t>ノウリン</t>
    </rPh>
    <rPh sb="2" eb="4">
      <t>ギョギョウ</t>
    </rPh>
    <rPh sb="5" eb="6">
      <t>ギョウ</t>
    </rPh>
    <rPh sb="6" eb="7">
      <t>ヌシ</t>
    </rPh>
    <rPh sb="7" eb="9">
      <t>セタイ</t>
    </rPh>
    <phoneticPr fontId="3"/>
  </si>
  <si>
    <t>一　般　世　帯</t>
    <rPh sb="0" eb="1">
      <t>イチ</t>
    </rPh>
    <rPh sb="2" eb="3">
      <t>ハン</t>
    </rPh>
    <rPh sb="4" eb="7">
      <t>セタイ</t>
    </rPh>
    <phoneticPr fontId="3"/>
  </si>
  <si>
    <t>　　　４　昼間人口＝夜間人口＋流入人口－流出人口</t>
  </si>
  <si>
    <t>　　　３　不詳も含む。</t>
    <rPh sb="5" eb="7">
      <t>フショウ</t>
    </rPh>
    <rPh sb="8" eb="9">
      <t>フク</t>
    </rPh>
    <phoneticPr fontId="3"/>
  </si>
  <si>
    <t>　　　２　就業者は１５歳以上である。</t>
    <rPh sb="5" eb="8">
      <t>シュウギョウシャ</t>
    </rPh>
    <rPh sb="11" eb="12">
      <t>サイ</t>
    </rPh>
    <rPh sb="12" eb="14">
      <t>イジョウ</t>
    </rPh>
    <phoneticPr fontId="3"/>
  </si>
  <si>
    <t>（注）１　各年１０月１日現在。　</t>
    <rPh sb="1" eb="2">
      <t>チュウイ</t>
    </rPh>
    <phoneticPr fontId="3"/>
  </si>
  <si>
    <t>　　　くるように分布した場合の個人間の距離として計算したもの。</t>
    <rPh sb="24" eb="26">
      <t>ケイサン</t>
    </rPh>
    <phoneticPr fontId="38"/>
  </si>
  <si>
    <t>令和　２年</t>
    <rPh sb="0" eb="2">
      <t>レイワ</t>
    </rPh>
    <rPh sb="4" eb="5">
      <t>ネン</t>
    </rPh>
    <phoneticPr fontId="3"/>
  </si>
  <si>
    <t>他市町村で従業（流出）</t>
    <rPh sb="0" eb="1">
      <t>タ</t>
    </rPh>
    <rPh sb="1" eb="4">
      <t>シチョウソン</t>
    </rPh>
    <rPh sb="5" eb="7">
      <t>ジュウギョウ</t>
    </rPh>
    <rPh sb="8" eb="9">
      <t>リュウ</t>
    </rPh>
    <rPh sb="9" eb="10">
      <t>デ</t>
    </rPh>
    <phoneticPr fontId="3"/>
  </si>
  <si>
    <t>市内で従業する就業者数</t>
    <rPh sb="0" eb="2">
      <t>シナイ</t>
    </rPh>
    <rPh sb="3" eb="5">
      <t>ジュウギョウ</t>
    </rPh>
    <rPh sb="7" eb="10">
      <t>シュウギョウシャ</t>
    </rPh>
    <rPh sb="10" eb="11">
      <t>スウ</t>
    </rPh>
    <phoneticPr fontId="3"/>
  </si>
  <si>
    <t>従業地・通学地による人口
（昼間人口）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3"/>
  </si>
  <si>
    <t>昼間人口</t>
  </si>
  <si>
    <t>出      生</t>
    <rPh sb="0" eb="1">
      <t>デ</t>
    </rPh>
    <rPh sb="7" eb="8">
      <t>ウ</t>
    </rPh>
    <phoneticPr fontId="3"/>
  </si>
  <si>
    <t>石崎１</t>
    <rPh sb="0" eb="2">
      <t>イシザキ</t>
    </rPh>
    <phoneticPr fontId="38"/>
  </si>
  <si>
    <t>１１月</t>
  </si>
  <si>
    <t>　４月</t>
    <rPh sb="2" eb="3">
      <t>ガツ</t>
    </rPh>
    <phoneticPr fontId="3"/>
  </si>
  <si>
    <t>萱平</t>
    <rPh sb="0" eb="1">
      <t>カヤ</t>
    </rPh>
    <rPh sb="1" eb="2">
      <t>タイラ</t>
    </rPh>
    <phoneticPr fontId="38"/>
  </si>
  <si>
    <t>松山</t>
    <rPh sb="0" eb="2">
      <t>マツヤマ</t>
    </rPh>
    <phoneticPr fontId="38"/>
  </si>
  <si>
    <t>　３月</t>
    <rPh sb="2" eb="3">
      <t>ガツ</t>
    </rPh>
    <phoneticPr fontId="3"/>
  </si>
  <si>
    <t>転      入</t>
    <rPh sb="0" eb="8">
      <t>テンニュウ</t>
    </rPh>
    <phoneticPr fontId="3"/>
  </si>
  <si>
    <t>月</t>
    <rPh sb="0" eb="1">
      <t>ツキ</t>
    </rPh>
    <phoneticPr fontId="3"/>
  </si>
  <si>
    <t>資料:市民生活課、県しあわせ子育て政策課</t>
    <rPh sb="0" eb="2">
      <t>シリョウ</t>
    </rPh>
    <rPh sb="3" eb="8">
      <t>シミンカ</t>
    </rPh>
    <rPh sb="9" eb="10">
      <t>ケン</t>
    </rPh>
    <phoneticPr fontId="3"/>
  </si>
  <si>
    <t>令和元</t>
    <rPh sb="0" eb="1">
      <t>レイ</t>
    </rPh>
    <rPh sb="1" eb="2">
      <t>ワ</t>
    </rPh>
    <rPh sb="2" eb="3">
      <t>ゲン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</si>
  <si>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</si>
  <si>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</si>
  <si>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平成　６年</t>
    <rPh sb="0" eb="2">
      <t>ヘイセイ</t>
    </rPh>
    <rPh sb="4" eb="5">
      <t>ネン</t>
    </rPh>
    <phoneticPr fontId="3"/>
  </si>
  <si>
    <t>死亡</t>
    <rPh sb="0" eb="2">
      <t>シボウ</t>
    </rPh>
    <phoneticPr fontId="3"/>
  </si>
  <si>
    <t>出 生 率</t>
    <rPh sb="0" eb="1">
      <t>デ</t>
    </rPh>
    <rPh sb="2" eb="3">
      <t>ショウ</t>
    </rPh>
    <rPh sb="4" eb="5">
      <t>リツ</t>
    </rPh>
    <phoneticPr fontId="3"/>
  </si>
  <si>
    <t>転　出</t>
    <rPh sb="0" eb="1">
      <t>テン</t>
    </rPh>
    <rPh sb="2" eb="3">
      <t>デ</t>
    </rPh>
    <phoneticPr fontId="3"/>
  </si>
  <si>
    <t>関根</t>
    <rPh sb="0" eb="2">
      <t>セキネ</t>
    </rPh>
    <phoneticPr fontId="38"/>
  </si>
  <si>
    <t>死　亡</t>
    <rPh sb="0" eb="1">
      <t>シ</t>
    </rPh>
    <rPh sb="2" eb="3">
      <t>ボウ</t>
    </rPh>
    <phoneticPr fontId="3"/>
  </si>
  <si>
    <t>出　生</t>
    <rPh sb="0" eb="1">
      <t>デ</t>
    </rPh>
    <rPh sb="2" eb="3">
      <t>ウ</t>
    </rPh>
    <phoneticPr fontId="3"/>
  </si>
  <si>
    <t>蔵王</t>
    <rPh sb="0" eb="2">
      <t>ザオウ</t>
    </rPh>
    <phoneticPr fontId="38"/>
  </si>
  <si>
    <t>合計特殊</t>
    <rPh sb="0" eb="1">
      <t>ゴウセイ</t>
    </rPh>
    <rPh sb="1" eb="2">
      <t>ケイ</t>
    </rPh>
    <rPh sb="2" eb="4">
      <t>トクシュ</t>
    </rPh>
    <phoneticPr fontId="3"/>
  </si>
  <si>
    <t>人口動態</t>
    <rPh sb="0" eb="4">
      <t>ジンコウドウタイ</t>
    </rPh>
    <phoneticPr fontId="3"/>
  </si>
  <si>
    <t>自然動態</t>
    <rPh sb="0" eb="2">
      <t>シゼン</t>
    </rPh>
    <rPh sb="2" eb="4">
      <t>ドウタイ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</si>
  <si>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</si>
  <si>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 xml:space="preserve">  人口及び世帯数の推移グラフ（国勢調査）</t>
  </si>
  <si>
    <t>年齢４区分別人口の推移グラフ</t>
    <rPh sb="0" eb="2">
      <t>ネンレイ</t>
    </rPh>
    <rPh sb="3" eb="5">
      <t>クブン</t>
    </rPh>
    <rPh sb="5" eb="6">
      <t>ベツ</t>
    </rPh>
    <rPh sb="6" eb="8">
      <t>ジンコウ</t>
    </rPh>
    <rPh sb="9" eb="11">
      <t>スイイ</t>
    </rPh>
    <phoneticPr fontId="3"/>
  </si>
  <si>
    <t>　年齢４区分別人口推移グラフ</t>
    <rPh sb="1" eb="3">
      <t>ネンレイ</t>
    </rPh>
    <rPh sb="4" eb="6">
      <t>クブン</t>
    </rPh>
    <rPh sb="6" eb="7">
      <t>ベツ</t>
    </rPh>
    <rPh sb="7" eb="9">
      <t>ジンコウ</t>
    </rPh>
    <rPh sb="9" eb="11">
      <t>スイイ</t>
    </rPh>
    <phoneticPr fontId="39"/>
  </si>
  <si>
    <t>令和　４年</t>
    <rPh sb="0" eb="1">
      <t>レイ</t>
    </rPh>
    <rPh sb="1" eb="2">
      <t>ワ</t>
    </rPh>
    <rPh sb="4" eb="5">
      <t>ネン</t>
    </rPh>
    <phoneticPr fontId="3"/>
  </si>
  <si>
    <t>３８゜０８´５６″</t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</si>
  <si>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38"/>
  </si>
  <si>
    <t>世帯数</t>
    <rPh sb="0" eb="3">
      <t>セタイスウ</t>
    </rPh>
    <phoneticPr fontId="38"/>
  </si>
  <si>
    <t>楢下</t>
    <rPh sb="0" eb="1">
      <t>ナラ</t>
    </rPh>
    <rPh sb="1" eb="2">
      <t>ゲ</t>
    </rPh>
    <phoneticPr fontId="38"/>
  </si>
  <si>
    <t>柏木</t>
    <rPh sb="0" eb="2">
      <t>カシワギ</t>
    </rPh>
    <phoneticPr fontId="38"/>
  </si>
  <si>
    <t>東地区</t>
    <rPh sb="0" eb="1">
      <t>アズマ</t>
    </rPh>
    <rPh sb="1" eb="3">
      <t>チク</t>
    </rPh>
    <phoneticPr fontId="38"/>
  </si>
  <si>
    <t>旭町</t>
    <rPh sb="0" eb="2">
      <t>アサヒマチ</t>
    </rPh>
    <phoneticPr fontId="38"/>
  </si>
  <si>
    <t>古屋敷</t>
    <rPh sb="0" eb="3">
      <t>フルヤシキ</t>
    </rPh>
    <phoneticPr fontId="38"/>
  </si>
  <si>
    <t>中川地区</t>
    <rPh sb="0" eb="1">
      <t>ナカ</t>
    </rPh>
    <rPh sb="1" eb="2">
      <t>カワ</t>
    </rPh>
    <rPh sb="2" eb="4">
      <t>チク</t>
    </rPh>
    <phoneticPr fontId="38"/>
  </si>
  <si>
    <t>糸目</t>
    <rPh sb="0" eb="2">
      <t>イトメ</t>
    </rPh>
    <phoneticPr fontId="38"/>
  </si>
  <si>
    <t>金谷</t>
    <rPh sb="0" eb="1">
      <t>カネ</t>
    </rPh>
    <rPh sb="1" eb="2">
      <t>タニ</t>
    </rPh>
    <phoneticPr fontId="38"/>
  </si>
  <si>
    <t>元屋敷</t>
    <rPh sb="0" eb="1">
      <t>モト</t>
    </rPh>
    <rPh sb="1" eb="3">
      <t>ヤシキ</t>
    </rPh>
    <phoneticPr fontId="38"/>
  </si>
  <si>
    <t>甲石</t>
    <rPh sb="0" eb="1">
      <t>カブト</t>
    </rPh>
    <rPh sb="1" eb="2">
      <t>イシ</t>
    </rPh>
    <phoneticPr fontId="38"/>
  </si>
  <si>
    <t>永野</t>
    <rPh sb="0" eb="2">
      <t>ナガノ</t>
    </rPh>
    <phoneticPr fontId="38"/>
  </si>
  <si>
    <t>権現堂</t>
    <rPh sb="0" eb="2">
      <t>ゴンゲン</t>
    </rPh>
    <rPh sb="2" eb="3">
      <t>ドウ</t>
    </rPh>
    <phoneticPr fontId="38"/>
  </si>
  <si>
    <t>令和4年</t>
    <rPh sb="0" eb="2">
      <t>レイワ</t>
    </rPh>
    <rPh sb="3" eb="4">
      <t>ネン</t>
    </rPh>
    <phoneticPr fontId="3"/>
  </si>
  <si>
    <t>棚木</t>
    <rPh sb="0" eb="1">
      <t>タナ</t>
    </rPh>
    <rPh sb="1" eb="2">
      <t>キ</t>
    </rPh>
    <phoneticPr fontId="38"/>
  </si>
  <si>
    <t>坊平</t>
    <rPh sb="0" eb="1">
      <t>ボウ</t>
    </rPh>
    <rPh sb="1" eb="2">
      <t>タイラ</t>
    </rPh>
    <phoneticPr fontId="38"/>
  </si>
  <si>
    <t>中山地区</t>
    <rPh sb="0" eb="2">
      <t>ナカヤマ</t>
    </rPh>
    <rPh sb="2" eb="4">
      <t>チク</t>
    </rPh>
    <phoneticPr fontId="38"/>
  </si>
  <si>
    <t>中山第１</t>
    <rPh sb="0" eb="2">
      <t>ナカヤマ</t>
    </rPh>
    <rPh sb="2" eb="3">
      <t>ダイ</t>
    </rPh>
    <phoneticPr fontId="38"/>
  </si>
  <si>
    <t>中山第２</t>
    <rPh sb="0" eb="2">
      <t>ナカヤマ</t>
    </rPh>
    <rPh sb="2" eb="3">
      <t>ダイ</t>
    </rPh>
    <phoneticPr fontId="38"/>
  </si>
  <si>
    <t>（国土交通省国土地理院の数値。なお、境界未定の部分は総務庁統計局で推計）</t>
    <rPh sb="1" eb="3">
      <t>コクド</t>
    </rPh>
    <rPh sb="3" eb="5">
      <t>コウツウ</t>
    </rPh>
    <rPh sb="5" eb="6">
      <t>ショウ</t>
    </rPh>
    <rPh sb="6" eb="11">
      <t>コクドチリイン</t>
    </rPh>
    <rPh sb="12" eb="14">
      <t>スウチ</t>
    </rPh>
    <phoneticPr fontId="38"/>
  </si>
  <si>
    <t>山元地区</t>
    <rPh sb="0" eb="2">
      <t>ヤマモト</t>
    </rPh>
    <rPh sb="2" eb="4">
      <t>チク</t>
    </rPh>
    <phoneticPr fontId="38"/>
  </si>
  <si>
    <t>人口密度</t>
    <rPh sb="0" eb="4">
      <t>ジンコウミツド</t>
    </rPh>
    <phoneticPr fontId="38"/>
  </si>
  <si>
    <t>内山</t>
    <rPh sb="0" eb="1">
      <t>ウチ</t>
    </rPh>
    <rPh sb="1" eb="2">
      <t>ヤマ</t>
    </rPh>
    <phoneticPr fontId="38"/>
  </si>
  <si>
    <t>須刈田</t>
    <rPh sb="0" eb="1">
      <t>スダ</t>
    </rPh>
    <rPh sb="1" eb="3">
      <t>カリタ</t>
    </rPh>
    <phoneticPr fontId="38"/>
  </si>
  <si>
    <t>狸森</t>
    <rPh sb="0" eb="1">
      <t>タヌキ</t>
    </rPh>
    <rPh sb="1" eb="2">
      <t>モリ</t>
    </rPh>
    <phoneticPr fontId="38"/>
  </si>
  <si>
    <t>菅</t>
    <rPh sb="0" eb="1">
      <t>スゲ</t>
    </rPh>
    <phoneticPr fontId="38"/>
  </si>
  <si>
    <t>前丸森</t>
    <rPh sb="0" eb="1">
      <t>マエ</t>
    </rPh>
    <rPh sb="1" eb="3">
      <t>マルモリ</t>
    </rPh>
    <phoneticPr fontId="38"/>
  </si>
  <si>
    <t>入丸森</t>
    <rPh sb="0" eb="1">
      <t>イ</t>
    </rPh>
    <rPh sb="1" eb="3">
      <t>マルモリ</t>
    </rPh>
    <phoneticPr fontId="38"/>
  </si>
  <si>
    <t>接近度</t>
    <rPh sb="0" eb="2">
      <t>セッキン</t>
    </rPh>
    <rPh sb="2" eb="3">
      <t>ド</t>
    </rPh>
    <phoneticPr fontId="38"/>
  </si>
  <si>
    <t>沼田</t>
    <rPh sb="0" eb="2">
      <t>ヌマタ</t>
    </rPh>
    <phoneticPr fontId="38"/>
  </si>
  <si>
    <t>施設等</t>
    <rPh sb="0" eb="2">
      <t>シセツ</t>
    </rPh>
    <rPh sb="2" eb="3">
      <t>ナド</t>
    </rPh>
    <phoneticPr fontId="38"/>
  </si>
  <si>
    <t>総数</t>
    <rPh sb="0" eb="2">
      <t>ソウスウ</t>
    </rPh>
    <phoneticPr fontId="38"/>
  </si>
  <si>
    <t>本庁地区</t>
    <rPh sb="0" eb="2">
      <t>ホンチョウ</t>
    </rPh>
    <rPh sb="2" eb="4">
      <t>チク</t>
    </rPh>
    <phoneticPr fontId="38"/>
  </si>
  <si>
    <t>二日町１</t>
    <rPh sb="0" eb="3">
      <t>フツカマチ</t>
    </rPh>
    <phoneticPr fontId="38"/>
  </si>
  <si>
    <t>二日町２</t>
    <rPh sb="0" eb="3">
      <t>フツカマチ</t>
    </rPh>
    <phoneticPr fontId="38"/>
  </si>
  <si>
    <t>中十日町</t>
    <rPh sb="0" eb="1">
      <t>ナカ</t>
    </rPh>
    <rPh sb="1" eb="4">
      <t>トウカマチ</t>
    </rPh>
    <phoneticPr fontId="38"/>
  </si>
  <si>
    <t>下十日町</t>
    <rPh sb="0" eb="1">
      <t>シモ</t>
    </rPh>
    <rPh sb="1" eb="4">
      <t>トウカマチ</t>
    </rPh>
    <phoneticPr fontId="38"/>
  </si>
  <si>
    <t>上新丁</t>
    <rPh sb="0" eb="1">
      <t>ウエ</t>
    </rPh>
    <rPh sb="1" eb="2">
      <t>シンチョウ</t>
    </rPh>
    <rPh sb="2" eb="3">
      <t>チョウ</t>
    </rPh>
    <phoneticPr fontId="38"/>
  </si>
  <si>
    <t>下新丁</t>
    <rPh sb="0" eb="1">
      <t>シタ</t>
    </rPh>
    <rPh sb="1" eb="2">
      <t>シンチョウ</t>
    </rPh>
    <rPh sb="2" eb="3">
      <t>チョウ</t>
    </rPh>
    <phoneticPr fontId="38"/>
  </si>
  <si>
    <t>八日町１</t>
    <rPh sb="0" eb="2">
      <t>ヨウカ</t>
    </rPh>
    <rPh sb="2" eb="3">
      <t>マチ</t>
    </rPh>
    <phoneticPr fontId="38"/>
  </si>
  <si>
    <t>矢来２</t>
    <rPh sb="0" eb="1">
      <t>ヤ</t>
    </rPh>
    <rPh sb="1" eb="2">
      <t>ライ</t>
    </rPh>
    <phoneticPr fontId="38"/>
  </si>
  <si>
    <t>矢来３</t>
    <rPh sb="0" eb="1">
      <t>ヤ</t>
    </rPh>
    <rPh sb="1" eb="2">
      <t>ヤライ</t>
    </rPh>
    <phoneticPr fontId="38"/>
  </si>
  <si>
    <t>矢来４</t>
    <rPh sb="0" eb="1">
      <t>ヤ</t>
    </rPh>
    <rPh sb="1" eb="2">
      <t>ライ</t>
    </rPh>
    <phoneticPr fontId="38"/>
  </si>
  <si>
    <t>沢丁</t>
    <rPh sb="0" eb="1">
      <t>サワ</t>
    </rPh>
    <rPh sb="1" eb="2">
      <t>チョウ</t>
    </rPh>
    <phoneticPr fontId="38"/>
  </si>
  <si>
    <t>湯町新道</t>
    <rPh sb="0" eb="1">
      <t>ユ</t>
    </rPh>
    <rPh sb="1" eb="2">
      <t>マチ</t>
    </rPh>
    <rPh sb="2" eb="4">
      <t>シンドウ</t>
    </rPh>
    <phoneticPr fontId="38"/>
  </si>
  <si>
    <t>新町</t>
    <rPh sb="0" eb="2">
      <t>シンマチ</t>
    </rPh>
    <phoneticPr fontId="38"/>
  </si>
  <si>
    <t>四ツ谷</t>
    <rPh sb="0" eb="1">
      <t>ヨ</t>
    </rPh>
    <rPh sb="2" eb="3">
      <t>ヤ</t>
    </rPh>
    <phoneticPr fontId="38"/>
  </si>
  <si>
    <t>弁天</t>
    <rPh sb="0" eb="2">
      <t>ベンテン</t>
    </rPh>
    <phoneticPr fontId="38"/>
  </si>
  <si>
    <t>南町</t>
    <rPh sb="0" eb="1">
      <t>ミナミ</t>
    </rPh>
    <rPh sb="1" eb="2">
      <t>マチ</t>
    </rPh>
    <phoneticPr fontId="38"/>
  </si>
  <si>
    <t>長清水１</t>
    <rPh sb="0" eb="1">
      <t>ナガ</t>
    </rPh>
    <rPh sb="1" eb="3">
      <t>シミズ</t>
    </rPh>
    <phoneticPr fontId="38"/>
  </si>
  <si>
    <t>石崎２</t>
    <rPh sb="0" eb="2">
      <t>イシザキ</t>
    </rPh>
    <phoneticPr fontId="38"/>
  </si>
  <si>
    <t>３８゜０８´５４″</t>
  </si>
  <si>
    <t>金生１</t>
    <rPh sb="0" eb="1">
      <t>カネ</t>
    </rPh>
    <rPh sb="1" eb="2">
      <t>ウ</t>
    </rPh>
    <phoneticPr fontId="38"/>
  </si>
  <si>
    <t>金生２</t>
    <rPh sb="0" eb="1">
      <t>カネ</t>
    </rPh>
    <rPh sb="1" eb="2">
      <t>ウ</t>
    </rPh>
    <phoneticPr fontId="38"/>
  </si>
  <si>
    <t>金生４</t>
    <rPh sb="0" eb="1">
      <t>カネ</t>
    </rPh>
    <rPh sb="1" eb="2">
      <t>ウ</t>
    </rPh>
    <phoneticPr fontId="38"/>
  </si>
  <si>
    <t>西郷地区</t>
    <rPh sb="0" eb="2">
      <t>ニシゴウ</t>
    </rPh>
    <rPh sb="2" eb="4">
      <t>チク</t>
    </rPh>
    <phoneticPr fontId="38"/>
  </si>
  <si>
    <t>高松</t>
    <rPh sb="0" eb="2">
      <t>タカマツ</t>
    </rPh>
    <phoneticPr fontId="38"/>
  </si>
  <si>
    <t>小穴</t>
    <rPh sb="0" eb="1">
      <t>コ</t>
    </rPh>
    <rPh sb="1" eb="2">
      <t>アナ</t>
    </rPh>
    <phoneticPr fontId="38"/>
  </si>
  <si>
    <t>細谷</t>
    <rPh sb="0" eb="2">
      <t>ホソヤ</t>
    </rPh>
    <phoneticPr fontId="38"/>
  </si>
  <si>
    <t>地　　区</t>
    <rPh sb="0" eb="4">
      <t>チク</t>
    </rPh>
    <phoneticPr fontId="38"/>
  </si>
  <si>
    <t>上 山 市</t>
    <rPh sb="0" eb="1">
      <t>ウエ</t>
    </rPh>
    <rPh sb="2" eb="3">
      <t>ヤマ</t>
    </rPh>
    <rPh sb="4" eb="5">
      <t>シ</t>
    </rPh>
    <phoneticPr fontId="38"/>
  </si>
  <si>
    <t>　　　２　親族世帯の内容については表２－１８を参照｡</t>
    <rPh sb="5" eb="7">
      <t>シンゾク</t>
    </rPh>
    <rPh sb="7" eb="9">
      <t>セタイ</t>
    </rPh>
    <rPh sb="10" eb="12">
      <t>ナイヨウ</t>
    </rPh>
    <rPh sb="17" eb="18">
      <t>ヒョウ</t>
    </rPh>
    <rPh sb="23" eb="25">
      <t>サンショウ</t>
    </rPh>
    <phoneticPr fontId="3"/>
  </si>
  <si>
    <t>本　　庁</t>
    <rPh sb="0" eb="4">
      <t>ホンチョウ</t>
    </rPh>
    <phoneticPr fontId="38"/>
  </si>
  <si>
    <t>宮　　生</t>
    <rPh sb="0" eb="1">
      <t>ミヤ</t>
    </rPh>
    <rPh sb="3" eb="4">
      <t>イ</t>
    </rPh>
    <phoneticPr fontId="38"/>
  </si>
  <si>
    <t>中　　山</t>
    <rPh sb="0" eb="4">
      <t>ナカヤマ</t>
    </rPh>
    <phoneticPr fontId="38"/>
  </si>
  <si>
    <t>人口密度</t>
    <rPh sb="0" eb="2">
      <t>ジンコウ</t>
    </rPh>
    <rPh sb="2" eb="4">
      <t>ミツド</t>
    </rPh>
    <phoneticPr fontId="38"/>
  </si>
  <si>
    <t>接近度</t>
    <rPh sb="0" eb="3">
      <t>セッキンド</t>
    </rPh>
    <phoneticPr fontId="38"/>
  </si>
  <si>
    <t>　　　３　金生、スカイタワーは宮生地区に含む。</t>
    <rPh sb="5" eb="6">
      <t>カネ</t>
    </rPh>
    <rPh sb="6" eb="7">
      <t>ウ</t>
    </rPh>
    <rPh sb="15" eb="16">
      <t>ミヤ</t>
    </rPh>
    <rPh sb="16" eb="17">
      <t>ウ</t>
    </rPh>
    <rPh sb="17" eb="19">
      <t>チク</t>
    </rPh>
    <rPh sb="20" eb="21">
      <t>フク</t>
    </rPh>
    <phoneticPr fontId="38"/>
  </si>
  <si>
    <t>　※  接近度とは、地域内の人々が等間隔に正六角形の中心に</t>
    <rPh sb="4" eb="5">
      <t>セツ</t>
    </rPh>
    <rPh sb="5" eb="6">
      <t>チカ</t>
    </rPh>
    <rPh sb="6" eb="7">
      <t>ド</t>
    </rPh>
    <rPh sb="10" eb="13">
      <t>チイキナイ</t>
    </rPh>
    <rPh sb="14" eb="16">
      <t>ヒトビト</t>
    </rPh>
    <rPh sb="17" eb="20">
      <t>トウカンカク</t>
    </rPh>
    <rPh sb="21" eb="22">
      <t>タダ</t>
    </rPh>
    <rPh sb="22" eb="23">
      <t>６</t>
    </rPh>
    <rPh sb="23" eb="24">
      <t>カク</t>
    </rPh>
    <rPh sb="24" eb="25">
      <t>ケイ</t>
    </rPh>
    <rPh sb="26" eb="28">
      <t>チュウシン</t>
    </rPh>
    <phoneticPr fontId="38"/>
  </si>
  <si>
    <r>
      <t>　　　接近度(ｍ)＝｛２÷（人口÷面積（K㎡）×（３）</t>
    </r>
    <r>
      <rPr>
        <vertAlign val="superscript"/>
        <sz val="9"/>
        <rFont val="ＭＳ 明朝"/>
        <family val="1"/>
        <charset val="128"/>
      </rPr>
      <t>1/2</t>
    </r>
    <r>
      <rPr>
        <sz val="9"/>
        <rFont val="ＭＳ 明朝"/>
        <family val="1"/>
        <charset val="128"/>
      </rPr>
      <t>）｝</t>
    </r>
    <r>
      <rPr>
        <vertAlign val="superscript"/>
        <sz val="9"/>
        <rFont val="ＭＳ 明朝"/>
        <family val="1"/>
        <charset val="128"/>
      </rPr>
      <t>1/2</t>
    </r>
    <r>
      <rPr>
        <sz val="9"/>
        <rFont val="ＭＳ 明朝"/>
        <family val="1"/>
        <charset val="128"/>
      </rPr>
      <t>×1,000</t>
    </r>
    <rPh sb="3" eb="4">
      <t>セツ</t>
    </rPh>
    <rPh sb="4" eb="5">
      <t>チカ</t>
    </rPh>
    <rPh sb="5" eb="6">
      <t>ド</t>
    </rPh>
    <rPh sb="14" eb="16">
      <t>ジンコウ</t>
    </rPh>
    <rPh sb="17" eb="19">
      <t>メンセキ</t>
    </rPh>
    <phoneticPr fontId="38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</si>
  <si>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</si>
  <si>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</si>
  <si>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</si>
  <si>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</si>
  <si>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上山市</t>
    <rPh sb="0" eb="3">
      <t>カミノヤマシ</t>
    </rPh>
    <phoneticPr fontId="38"/>
  </si>
  <si>
    <t>本庄地区</t>
    <rPh sb="0" eb="4">
      <t>ホンジョウチク</t>
    </rPh>
    <phoneticPr fontId="38"/>
  </si>
  <si>
    <t>中川地区</t>
    <rPh sb="0" eb="2">
      <t>ナカガワ</t>
    </rPh>
    <rPh sb="2" eb="4">
      <t>チク</t>
    </rPh>
    <phoneticPr fontId="38"/>
  </si>
  <si>
    <t>山元地区</t>
    <rPh sb="0" eb="4">
      <t>ヤマモトチク</t>
    </rPh>
    <phoneticPr fontId="38"/>
  </si>
  <si>
    <t>平成１７年１０月１日</t>
    <rPh sb="0" eb="2">
      <t>ヘイセイ</t>
    </rPh>
    <rPh sb="4" eb="5">
      <t>ネン</t>
    </rPh>
    <rPh sb="7" eb="8">
      <t>ガツ</t>
    </rPh>
    <rPh sb="9" eb="10">
      <t>ニチ</t>
    </rPh>
    <phoneticPr fontId="38"/>
  </si>
  <si>
    <t>資料：県統計企画課「山形県の人口と世帯数」</t>
    <rPh sb="0" eb="2">
      <t>シリョウ</t>
    </rPh>
    <rPh sb="3" eb="4">
      <t>ケン</t>
    </rPh>
    <rPh sb="4" eb="6">
      <t>トウケイ</t>
    </rPh>
    <rPh sb="6" eb="8">
      <t>キカク</t>
    </rPh>
    <rPh sb="8" eb="9">
      <t>カ</t>
    </rPh>
    <rPh sb="10" eb="13">
      <t>ヤマガタケン</t>
    </rPh>
    <rPh sb="14" eb="16">
      <t>ジンコウ</t>
    </rPh>
    <rPh sb="17" eb="20">
      <t>セタイスウ</t>
    </rPh>
    <phoneticPr fontId="3"/>
  </si>
  <si>
    <t>資料：国勢調査、県統計企画課「山形県の人口と世帯数」</t>
    <rPh sb="0" eb="2">
      <t>シリョウ</t>
    </rPh>
    <rPh sb="3" eb="7">
      <t>コクセイ</t>
    </rPh>
    <rPh sb="8" eb="9">
      <t>ケン</t>
    </rPh>
    <rPh sb="9" eb="14">
      <t>トウケイキ</t>
    </rPh>
    <rPh sb="15" eb="18">
      <t>ヤマガタケン</t>
    </rPh>
    <rPh sb="19" eb="21">
      <t>ジンコウ</t>
    </rPh>
    <rPh sb="22" eb="25">
      <t>セタイスウ</t>
    </rPh>
    <phoneticPr fontId="3"/>
  </si>
  <si>
    <t>　資料：総務省統計局</t>
    <rPh sb="1" eb="3">
      <t>シリョウ</t>
    </rPh>
    <rPh sb="4" eb="7">
      <t>ソウムショウ</t>
    </rPh>
    <rPh sb="7" eb="10">
      <t>トウケイキョク</t>
    </rPh>
    <phoneticPr fontId="3"/>
  </si>
  <si>
    <t>令和　５年</t>
    <rPh sb="0" eb="1">
      <t>レイ</t>
    </rPh>
    <rPh sb="1" eb="2">
      <t>ワ</t>
    </rPh>
    <rPh sb="4" eb="5">
      <t>ネン</t>
    </rPh>
    <phoneticPr fontId="3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</si>
  <si>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</si>
  <si>
    <r>
      <t>地区別人口・世帯数（令和</t>
    </r>
    <r>
      <rPr>
        <sz val="14"/>
        <color theme="1"/>
        <rFont val="ＭＳ 明朝"/>
        <family val="1"/>
        <charset val="128"/>
      </rPr>
      <t>６年度）</t>
    </r>
    <rPh sb="0" eb="5">
      <t>チクベツジンコウ</t>
    </rPh>
    <rPh sb="6" eb="9">
      <t>セタイスウ</t>
    </rPh>
    <rPh sb="10" eb="12">
      <t>レイワ</t>
    </rPh>
    <rPh sb="13" eb="15">
      <t>ネンド</t>
    </rPh>
    <phoneticPr fontId="3"/>
  </si>
  <si>
    <r>
      <t>（注）令和</t>
    </r>
    <r>
      <rPr>
        <sz val="9"/>
        <color theme="1"/>
        <rFont val="ＭＳ 明朝"/>
        <family val="1"/>
        <charset val="128"/>
      </rPr>
      <t>６年９月３０日現在。</t>
    </r>
    <rPh sb="1" eb="2">
      <t>チュウイ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8"/>
  </si>
  <si>
    <r>
      <t>資料：県統計企画課「山形県の人口と世帯数」(令和</t>
    </r>
    <r>
      <rPr>
        <sz val="9"/>
        <color theme="1"/>
        <rFont val="ＭＳ 明朝"/>
        <family val="1"/>
        <charset val="128"/>
      </rPr>
      <t>５年)</t>
    </r>
    <rPh sb="0" eb="2">
      <t>シリョウ</t>
    </rPh>
    <rPh sb="3" eb="4">
      <t>ケン</t>
    </rPh>
    <rPh sb="4" eb="6">
      <t>トウケイ</t>
    </rPh>
    <rPh sb="6" eb="8">
      <t>キカク</t>
    </rPh>
    <rPh sb="8" eb="9">
      <t>カ</t>
    </rPh>
    <rPh sb="10" eb="13">
      <t>ヤマガタケン</t>
    </rPh>
    <rPh sb="14" eb="16">
      <t>ジンコウ</t>
    </rPh>
    <rPh sb="17" eb="20">
      <t>セタイスウ</t>
    </rPh>
    <rPh sb="22" eb="24">
      <t>レイワ</t>
    </rPh>
    <rPh sb="25" eb="26">
      <t>ネン</t>
    </rPh>
    <phoneticPr fontId="3"/>
  </si>
  <si>
    <r>
      <t>月別人口動態（令和</t>
    </r>
    <r>
      <rPr>
        <sz val="14"/>
        <color theme="1"/>
        <rFont val="ＭＳ 明朝"/>
        <family val="1"/>
        <charset val="128"/>
      </rPr>
      <t>５年）</t>
    </r>
    <rPh sb="7" eb="9">
      <t>レイワ</t>
    </rPh>
    <rPh sb="10" eb="11">
      <t>ネン</t>
    </rPh>
    <phoneticPr fontId="3"/>
  </si>
  <si>
    <r>
      <t>ｽｶｲﾀﾜｰ</t>
    </r>
    <r>
      <rPr>
        <sz val="10"/>
        <color rgb="FFFF0000"/>
        <rFont val="ＭＳ 明朝"/>
        <family val="1"/>
        <charset val="128"/>
      </rPr>
      <t>41</t>
    </r>
  </si>
  <si>
    <r>
      <t>（注）１　令和</t>
    </r>
    <r>
      <rPr>
        <sz val="9"/>
        <color theme="1"/>
        <rFont val="ＭＳ 明朝"/>
        <family val="1"/>
        <charset val="128"/>
      </rPr>
      <t>６年９月３０日現在。</t>
    </r>
    <rPh sb="1" eb="2">
      <t>チュウ</t>
    </rPh>
    <rPh sb="5" eb="6">
      <t>レイ</t>
    </rPh>
    <rPh sb="6" eb="7">
      <t>ワ</t>
    </rPh>
    <rPh sb="8" eb="9">
      <t>８ネン</t>
    </rPh>
    <rPh sb="10" eb="11">
      <t>ガツ</t>
    </rPh>
    <rPh sb="13" eb="14">
      <t>ニチ</t>
    </rPh>
    <rPh sb="14" eb="16">
      <t>ゲンザイ</t>
    </rPh>
    <phoneticPr fontId="38"/>
  </si>
  <si>
    <r>
      <t>令和</t>
    </r>
    <r>
      <rPr>
        <sz val="10"/>
        <color theme="1"/>
        <rFont val="ＭＳ Ｐゴシック"/>
        <family val="3"/>
        <charset val="128"/>
      </rPr>
      <t>６年度人口密度・接近度</t>
    </r>
    <rPh sb="0" eb="1">
      <t>レイ</t>
    </rPh>
    <rPh sb="1" eb="2">
      <t>ワ</t>
    </rPh>
    <rPh sb="3" eb="5">
      <t>ネンド</t>
    </rPh>
    <rPh sb="5" eb="7">
      <t>ジンコウ</t>
    </rPh>
    <rPh sb="7" eb="9">
      <t>ミツド</t>
    </rPh>
    <rPh sb="10" eb="13">
      <t>セッキンド</t>
    </rPh>
    <phoneticPr fontId="38"/>
  </si>
  <si>
    <t>　本籍数・本籍人口</t>
    <phoneticPr fontId="3"/>
  </si>
  <si>
    <r>
      <t>令和</t>
    </r>
    <r>
      <rPr>
        <sz val="9"/>
        <color theme="1"/>
        <rFont val="ＭＳ 明朝"/>
        <family val="1"/>
        <charset val="128"/>
      </rPr>
      <t>５年１０月１日現在の上山市面積 ２４０．９３ｋ㎡</t>
    </r>
    <rPh sb="0" eb="1">
      <t>レイ</t>
    </rPh>
    <rPh sb="1" eb="2">
      <t>ワ</t>
    </rPh>
    <rPh sb="3" eb="4">
      <t>６ネン</t>
    </rPh>
    <rPh sb="4" eb="7">
      <t>１０ガツ</t>
    </rPh>
    <rPh sb="7" eb="9">
      <t>１ニチ</t>
    </rPh>
    <rPh sb="9" eb="11">
      <t>ゲンザイ</t>
    </rPh>
    <rPh sb="12" eb="15">
      <t>カミノヤマシ</t>
    </rPh>
    <rPh sb="15" eb="17">
      <t>メンセキ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</si>
</sst>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;[Red]\-#,##0\ "/>
    <numFmt numFmtId="177" formatCode="#,##0_);[Red]\(#,##0\)"/>
    <numFmt numFmtId="178" formatCode="#,##0_ "/>
    <numFmt numFmtId="179" formatCode="0.0_);[Red]\(0.0\)"/>
    <numFmt numFmtId="180" formatCode="0.0_ "/>
    <numFmt numFmtId="181" formatCode="0_);[Red]\(0\)"/>
    <numFmt numFmtId="182" formatCode="0.00_);[Red]\(0.00\)"/>
    <numFmt numFmtId="183" formatCode="#,##0.0_);[Red]\(#,##0.0\)"/>
    <numFmt numFmtId="184" formatCode="0.0"/>
    <numFmt numFmtId="185" formatCode="0_ "/>
    <numFmt numFmtId="186" formatCode="#,##0.00_ "/>
    <numFmt numFmtId="187" formatCode="#,##0&quot; &quot;;&quot;△ &quot;#,##0&quot; &quot;"/>
    <numFmt numFmtId="188" formatCode="0;&quot;△ &quot;0"/>
  </numFmts>
  <fonts count="51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rgb="FF0070C0"/>
      <name val="ＭＳ ゴシック"/>
      <family val="3"/>
    </font>
    <font>
      <sz val="14"/>
      <color theme="1"/>
      <name val="ＭＳ ゴシック"/>
      <family val="3"/>
    </font>
    <font>
      <sz val="10"/>
      <name val="ＭＳ Ｐゴシック"/>
      <family val="3"/>
    </font>
    <font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sz val="10"/>
      <color theme="1"/>
      <name val="ＭＳ 明朝"/>
      <family val="1"/>
    </font>
    <font>
      <sz val="10"/>
      <color rgb="FFFF0000"/>
      <name val="ＭＳ 明朝"/>
      <family val="1"/>
    </font>
    <font>
      <sz val="9"/>
      <color theme="1"/>
      <name val="ＭＳ 明朝"/>
      <family val="1"/>
    </font>
    <font>
      <b/>
      <u/>
      <sz val="11"/>
      <color theme="1"/>
      <name val="ＭＳ Ｐゴシック"/>
      <family val="3"/>
    </font>
    <font>
      <sz val="14"/>
      <name val="ＭＳ Ｐゴシック"/>
      <family val="3"/>
    </font>
    <font>
      <u/>
      <sz val="11"/>
      <name val="ＭＳ Ｐゴシック"/>
      <family val="3"/>
    </font>
    <font>
      <sz val="9"/>
      <name val="ＭＳ Ｐゴシック"/>
      <family val="3"/>
    </font>
    <font>
      <sz val="1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4"/>
      <color theme="1"/>
      <name val="ＭＳ 明朝"/>
      <family val="1"/>
    </font>
    <font>
      <u/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rgb="FFFF0000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明朝"/>
      <family val="1"/>
    </font>
    <font>
      <u/>
      <sz val="11"/>
      <color theme="1"/>
      <name val="ＭＳ Ｐゴシック"/>
      <family val="3"/>
    </font>
    <font>
      <sz val="10"/>
      <color theme="1"/>
      <name val="ＭＳ 明朝"/>
      <family val="1"/>
    </font>
    <font>
      <sz val="10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9"/>
      <color theme="1"/>
      <name val="ＭＳ 明朝"/>
      <family val="1"/>
    </font>
    <font>
      <sz val="6"/>
      <name val="ＭＳ Ｐゴシック"/>
      <family val="3"/>
    </font>
    <font>
      <sz val="9"/>
      <color theme="1" tint="0.34998626667073579"/>
      <name val="ＭＳ 明朝"/>
      <family val="1"/>
    </font>
    <font>
      <b/>
      <sz val="15"/>
      <color theme="3"/>
      <name val="游ゴシック"/>
      <family val="2"/>
      <scheme val="minor"/>
    </font>
    <font>
      <sz val="11"/>
      <name val="ＭＳ Ｐゴシック"/>
      <family val="3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rgb="FF0070C0"/>
      <name val="ＭＳ Ｐゴシック"/>
      <family val="3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0" fillId="0" borderId="0" xfId="6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0" fontId="9" fillId="0" borderId="0" xfId="6" applyAlignment="1">
      <alignment horizontal="left" vertical="center"/>
    </xf>
    <xf numFmtId="0" fontId="14" fillId="0" borderId="0" xfId="3" applyFont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13" fillId="0" borderId="0" xfId="3" applyFont="1" applyAlignment="1">
      <alignment vertical="center"/>
    </xf>
    <xf numFmtId="176" fontId="15" fillId="0" borderId="2" xfId="1" applyNumberFormat="1" applyFont="1" applyBorder="1" applyAlignment="1">
      <alignment vertical="center"/>
    </xf>
    <xf numFmtId="176" fontId="15" fillId="0" borderId="3" xfId="1" applyNumberFormat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176" fontId="16" fillId="0" borderId="5" xfId="1" applyNumberFormat="1" applyFont="1" applyBorder="1" applyAlignment="1">
      <alignment vertical="center"/>
    </xf>
    <xf numFmtId="176" fontId="16" fillId="0" borderId="6" xfId="1" applyNumberFormat="1" applyFont="1" applyBorder="1" applyAlignment="1">
      <alignment vertical="center"/>
    </xf>
    <xf numFmtId="176" fontId="16" fillId="0" borderId="0" xfId="1" applyNumberFormat="1" applyFont="1" applyAlignment="1">
      <alignment vertical="center"/>
    </xf>
    <xf numFmtId="176" fontId="17" fillId="0" borderId="0" xfId="1" applyNumberFormat="1" applyFont="1" applyAlignment="1">
      <alignment vertical="center"/>
    </xf>
    <xf numFmtId="38" fontId="14" fillId="0" borderId="0" xfId="1" applyFont="1" applyBorder="1" applyAlignment="1">
      <alignment vertical="center"/>
    </xf>
    <xf numFmtId="0" fontId="18" fillId="0" borderId="7" xfId="3" applyFont="1" applyBorder="1" applyAlignment="1">
      <alignment horizontal="right" vertical="center"/>
    </xf>
    <xf numFmtId="176" fontId="15" fillId="0" borderId="3" xfId="1" applyNumberFormat="1" applyFont="1" applyBorder="1" applyAlignment="1">
      <alignment horizontal="right" vertical="center"/>
    </xf>
    <xf numFmtId="176" fontId="15" fillId="0" borderId="4" xfId="1" applyNumberFormat="1" applyFont="1" applyBorder="1" applyAlignment="1">
      <alignment horizontal="right" vertical="center"/>
    </xf>
    <xf numFmtId="176" fontId="16" fillId="0" borderId="5" xfId="1" applyNumberFormat="1" applyFont="1" applyBorder="1" applyAlignment="1">
      <alignment horizontal="right" vertical="center"/>
    </xf>
    <xf numFmtId="176" fontId="17" fillId="0" borderId="0" xfId="1" applyNumberFormat="1" applyFont="1" applyAlignment="1">
      <alignment horizontal="right" vertical="center"/>
    </xf>
    <xf numFmtId="0" fontId="14" fillId="0" borderId="0" xfId="3" applyFont="1" applyBorder="1" applyAlignment="1">
      <alignment vertical="center"/>
    </xf>
    <xf numFmtId="0" fontId="14" fillId="0" borderId="0" xfId="3" applyFont="1" applyAlignment="1">
      <alignment horizontal="right" vertical="center"/>
    </xf>
    <xf numFmtId="0" fontId="14" fillId="0" borderId="0" xfId="3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2" fillId="0" borderId="0" xfId="3" applyFont="1" applyBorder="1" applyAlignment="1">
      <alignment vertical="center"/>
    </xf>
    <xf numFmtId="0" fontId="12" fillId="0" borderId="0" xfId="3" applyFont="1" applyBorder="1" applyAlignment="1">
      <alignment vertical="center" wrapText="1"/>
    </xf>
    <xf numFmtId="0" fontId="1" fillId="0" borderId="0" xfId="3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Border="1" applyAlignment="1">
      <alignment horizontal="right" vertical="center"/>
    </xf>
    <xf numFmtId="177" fontId="15" fillId="0" borderId="1" xfId="3" applyNumberFormat="1" applyFont="1" applyBorder="1" applyAlignment="1">
      <alignment horizontal="center" vertical="center"/>
    </xf>
    <xf numFmtId="177" fontId="15" fillId="0" borderId="3" xfId="3" applyNumberFormat="1" applyFont="1" applyBorder="1" applyAlignment="1">
      <alignment horizontal="center" vertical="center"/>
    </xf>
    <xf numFmtId="177" fontId="15" fillId="0" borderId="5" xfId="3" applyNumberFormat="1" applyFont="1" applyBorder="1" applyAlignment="1">
      <alignment horizontal="center" vertical="center"/>
    </xf>
    <xf numFmtId="177" fontId="15" fillId="0" borderId="8" xfId="3" applyNumberFormat="1" applyFont="1" applyBorder="1" applyAlignment="1">
      <alignment horizontal="center" vertical="center"/>
    </xf>
    <xf numFmtId="177" fontId="15" fillId="0" borderId="9" xfId="3" applyNumberFormat="1" applyFont="1" applyBorder="1" applyAlignment="1">
      <alignment horizontal="center" vertical="center"/>
    </xf>
    <xf numFmtId="177" fontId="16" fillId="0" borderId="3" xfId="3" applyNumberFormat="1" applyFont="1" applyBorder="1" applyAlignment="1">
      <alignment horizontal="center" vertical="center"/>
    </xf>
    <xf numFmtId="177" fontId="16" fillId="0" borderId="10" xfId="3" applyNumberFormat="1" applyFont="1" applyBorder="1" applyAlignment="1">
      <alignment horizontal="center" vertical="center"/>
    </xf>
    <xf numFmtId="177" fontId="15" fillId="0" borderId="0" xfId="3" applyNumberFormat="1" applyFont="1" applyBorder="1" applyAlignment="1">
      <alignment horizontal="center" vertical="center"/>
    </xf>
    <xf numFmtId="177" fontId="15" fillId="0" borderId="3" xfId="1" applyNumberFormat="1" applyFont="1" applyBorder="1" applyAlignment="1">
      <alignment vertical="center"/>
    </xf>
    <xf numFmtId="177" fontId="15" fillId="0" borderId="5" xfId="1" applyNumberFormat="1" applyFont="1" applyBorder="1" applyAlignment="1">
      <alignment vertical="center"/>
    </xf>
    <xf numFmtId="177" fontId="15" fillId="0" borderId="8" xfId="1" applyNumberFormat="1" applyFont="1" applyBorder="1" applyAlignment="1">
      <alignment vertical="center"/>
    </xf>
    <xf numFmtId="177" fontId="15" fillId="0" borderId="9" xfId="1" applyNumberFormat="1" applyFont="1" applyBorder="1" applyAlignment="1">
      <alignment vertical="center"/>
    </xf>
    <xf numFmtId="177" fontId="16" fillId="0" borderId="3" xfId="1" applyNumberFormat="1" applyFont="1" applyBorder="1" applyAlignment="1">
      <alignment vertical="center"/>
    </xf>
    <xf numFmtId="177" fontId="16" fillId="0" borderId="10" xfId="1" applyNumberFormat="1" applyFont="1" applyBorder="1" applyAlignment="1">
      <alignment vertical="center"/>
    </xf>
    <xf numFmtId="0" fontId="14" fillId="0" borderId="0" xfId="3" applyFont="1" applyBorder="1" applyAlignment="1">
      <alignment horizontal="right" vertical="center"/>
    </xf>
    <xf numFmtId="0" fontId="9" fillId="0" borderId="0" xfId="6" applyAlignment="1">
      <alignment vertical="center"/>
    </xf>
    <xf numFmtId="0" fontId="1" fillId="0" borderId="0" xfId="3" applyFont="1" applyAlignment="1" applyProtection="1">
      <alignment vertical="center"/>
    </xf>
    <xf numFmtId="0" fontId="13" fillId="0" borderId="0" xfId="3" applyFont="1" applyAlignment="1" applyProtection="1">
      <alignment horizontal="left" vertical="center"/>
    </xf>
    <xf numFmtId="0" fontId="14" fillId="0" borderId="0" xfId="3" applyFont="1" applyAlignment="1" applyProtection="1">
      <alignment vertical="center"/>
    </xf>
    <xf numFmtId="0" fontId="15" fillId="0" borderId="1" xfId="3" applyFont="1" applyFill="1" applyBorder="1" applyAlignment="1" applyProtection="1">
      <alignment horizontal="center" vertical="center"/>
    </xf>
    <xf numFmtId="0" fontId="15" fillId="0" borderId="3" xfId="3" applyFont="1" applyBorder="1" applyAlignment="1" applyProtection="1">
      <alignment horizontal="center" vertical="center"/>
    </xf>
    <xf numFmtId="0" fontId="15" fillId="0" borderId="8" xfId="3" applyFont="1" applyBorder="1" applyAlignment="1" applyProtection="1">
      <alignment horizontal="center" vertical="center"/>
    </xf>
    <xf numFmtId="0" fontId="15" fillId="0" borderId="9" xfId="3" applyFont="1" applyBorder="1" applyAlignment="1" applyProtection="1">
      <alignment horizontal="center" vertical="center"/>
    </xf>
    <xf numFmtId="0" fontId="15" fillId="0" borderId="10" xfId="3" applyFont="1" applyFill="1" applyBorder="1" applyAlignment="1" applyProtection="1">
      <alignment horizontal="center" vertical="center"/>
    </xf>
    <xf numFmtId="0" fontId="9" fillId="0" borderId="0" xfId="6" applyAlignment="1" applyProtection="1">
      <alignment horizontal="left" vertical="center"/>
    </xf>
    <xf numFmtId="0" fontId="19" fillId="0" borderId="0" xfId="3" applyFont="1" applyAlignment="1" applyProtection="1">
      <alignment vertical="center"/>
    </xf>
    <xf numFmtId="0" fontId="13" fillId="0" borderId="0" xfId="3" applyFont="1" applyAlignment="1" applyProtection="1">
      <alignment vertical="center"/>
    </xf>
    <xf numFmtId="178" fontId="15" fillId="0" borderId="3" xfId="1" applyNumberFormat="1" applyFont="1" applyBorder="1" applyAlignment="1" applyProtection="1">
      <alignment vertical="center"/>
    </xf>
    <xf numFmtId="178" fontId="15" fillId="0" borderId="8" xfId="1" applyNumberFormat="1" applyFont="1" applyBorder="1" applyAlignment="1" applyProtection="1">
      <alignment vertical="center"/>
    </xf>
    <xf numFmtId="178" fontId="15" fillId="0" borderId="9" xfId="1" applyNumberFormat="1" applyFont="1" applyBorder="1" applyAlignment="1" applyProtection="1">
      <alignment vertical="center"/>
    </xf>
    <xf numFmtId="178" fontId="15" fillId="0" borderId="10" xfId="1" applyNumberFormat="1" applyFont="1" applyBorder="1" applyAlignment="1" applyProtection="1">
      <alignment vertical="center"/>
    </xf>
    <xf numFmtId="179" fontId="1" fillId="0" borderId="0" xfId="3" applyNumberFormat="1" applyAlignment="1" applyProtection="1">
      <alignment vertical="center"/>
    </xf>
    <xf numFmtId="176" fontId="15" fillId="0" borderId="3" xfId="1" applyNumberFormat="1" applyFont="1" applyBorder="1" applyAlignment="1" applyProtection="1">
      <alignment vertical="center"/>
    </xf>
    <xf numFmtId="176" fontId="15" fillId="0" borderId="8" xfId="1" applyNumberFormat="1" applyFont="1" applyBorder="1" applyAlignment="1" applyProtection="1">
      <alignment vertical="center"/>
    </xf>
    <xf numFmtId="176" fontId="15" fillId="0" borderId="9" xfId="1" applyNumberFormat="1" applyFont="1" applyBorder="1" applyAlignment="1" applyProtection="1">
      <alignment vertical="center"/>
    </xf>
    <xf numFmtId="176" fontId="15" fillId="0" borderId="10" xfId="1" applyNumberFormat="1" applyFont="1" applyBorder="1" applyAlignment="1" applyProtection="1">
      <alignment vertical="center"/>
    </xf>
    <xf numFmtId="0" fontId="20" fillId="0" borderId="0" xfId="3" applyFont="1" applyAlignme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vertical="center"/>
    </xf>
    <xf numFmtId="0" fontId="15" fillId="0" borderId="10" xfId="3" applyFont="1" applyFill="1" applyBorder="1" applyAlignment="1">
      <alignment horizontal="center" vertical="center"/>
    </xf>
    <xf numFmtId="179" fontId="13" fillId="0" borderId="0" xfId="3" applyNumberFormat="1" applyFont="1" applyAlignment="1">
      <alignment vertical="center"/>
    </xf>
    <xf numFmtId="179" fontId="14" fillId="0" borderId="0" xfId="3" applyNumberFormat="1" applyFont="1" applyAlignment="1">
      <alignment vertical="center"/>
    </xf>
    <xf numFmtId="179" fontId="15" fillId="0" borderId="2" xfId="3" applyNumberFormat="1" applyFont="1" applyBorder="1" applyAlignment="1">
      <alignment horizontal="center" vertical="center"/>
    </xf>
    <xf numFmtId="179" fontId="15" fillId="0" borderId="10" xfId="3" applyNumberFormat="1" applyFont="1" applyBorder="1" applyAlignment="1">
      <alignment horizontal="right" vertical="center" shrinkToFit="1"/>
    </xf>
    <xf numFmtId="180" fontId="15" fillId="0" borderId="2" xfId="3" applyNumberFormat="1" applyFont="1" applyBorder="1" applyAlignment="1">
      <alignment vertical="center"/>
    </xf>
    <xf numFmtId="180" fontId="15" fillId="0" borderId="3" xfId="3" applyNumberFormat="1" applyFont="1" applyBorder="1" applyAlignment="1">
      <alignment vertical="center"/>
    </xf>
    <xf numFmtId="180" fontId="15" fillId="0" borderId="10" xfId="3" applyNumberFormat="1" applyFont="1" applyBorder="1" applyAlignment="1">
      <alignment vertical="center"/>
    </xf>
    <xf numFmtId="180" fontId="15" fillId="0" borderId="0" xfId="3" applyNumberFormat="1" applyFont="1" applyBorder="1" applyAlignment="1">
      <alignment vertical="center"/>
    </xf>
    <xf numFmtId="180" fontId="1" fillId="0" borderId="0" xfId="3" applyNumberFormat="1" applyFont="1" applyAlignment="1">
      <alignment vertical="center"/>
    </xf>
    <xf numFmtId="179" fontId="15" fillId="0" borderId="10" xfId="3" applyNumberFormat="1" applyFont="1" applyBorder="1" applyAlignment="1">
      <alignment horizontal="center" vertical="center"/>
    </xf>
    <xf numFmtId="179" fontId="15" fillId="0" borderId="2" xfId="3" applyNumberFormat="1" applyFont="1" applyBorder="1" applyAlignment="1">
      <alignment vertical="center"/>
    </xf>
    <xf numFmtId="179" fontId="15" fillId="0" borderId="3" xfId="3" applyNumberFormat="1" applyFont="1" applyBorder="1" applyAlignment="1">
      <alignment vertical="center"/>
    </xf>
    <xf numFmtId="179" fontId="15" fillId="0" borderId="10" xfId="3" applyNumberFormat="1" applyFont="1" applyBorder="1" applyAlignment="1">
      <alignment vertical="center"/>
    </xf>
    <xf numFmtId="179" fontId="15" fillId="0" borderId="0" xfId="3" applyNumberFormat="1" applyFont="1" applyBorder="1" applyAlignment="1">
      <alignment vertical="center"/>
    </xf>
    <xf numFmtId="179" fontId="1" fillId="0" borderId="0" xfId="3" applyNumberFormat="1" applyFont="1" applyAlignment="1">
      <alignment vertical="center"/>
    </xf>
    <xf numFmtId="0" fontId="18" fillId="0" borderId="11" xfId="3" applyFont="1" applyBorder="1" applyAlignment="1">
      <alignment vertical="center"/>
    </xf>
    <xf numFmtId="0" fontId="14" fillId="0" borderId="11" xfId="3" applyFont="1" applyBorder="1" applyAlignment="1">
      <alignment vertical="center"/>
    </xf>
    <xf numFmtId="0" fontId="14" fillId="0" borderId="0" xfId="3" applyFont="1" applyAlignment="1">
      <alignment horizontal="left" vertical="center"/>
    </xf>
    <xf numFmtId="0" fontId="22" fillId="0" borderId="0" xfId="3" applyFont="1" applyAlignment="1">
      <alignment vertical="center"/>
    </xf>
    <xf numFmtId="0" fontId="1" fillId="0" borderId="0" xfId="4" applyFont="1"/>
    <xf numFmtId="0" fontId="1" fillId="0" borderId="1" xfId="3" applyBorder="1"/>
    <xf numFmtId="49" fontId="15" fillId="0" borderId="1" xfId="3" applyNumberFormat="1" applyFont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23" fillId="0" borderId="1" xfId="3" applyFont="1" applyBorder="1" applyAlignment="1">
      <alignment horizontal="center"/>
    </xf>
    <xf numFmtId="0" fontId="15" fillId="0" borderId="1" xfId="3" applyFont="1" applyBorder="1" applyAlignment="1">
      <alignment horizontal="right" vertical="center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6" fillId="0" borderId="0" xfId="3" applyFont="1" applyAlignment="1">
      <alignment horizontal="left" vertical="center"/>
    </xf>
    <xf numFmtId="0" fontId="24" fillId="0" borderId="0" xfId="4" applyFont="1"/>
    <xf numFmtId="0" fontId="16" fillId="0" borderId="1" xfId="3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3" xfId="3" applyFont="1" applyBorder="1" applyAlignment="1">
      <alignment vertical="center"/>
    </xf>
    <xf numFmtId="0" fontId="16" fillId="0" borderId="3" xfId="3" applyFont="1" applyBorder="1" applyAlignment="1">
      <alignment horizontal="center" vertical="center"/>
    </xf>
    <xf numFmtId="38" fontId="16" fillId="0" borderId="3" xfId="1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vertical="center"/>
    </xf>
    <xf numFmtId="177" fontId="16" fillId="0" borderId="2" xfId="1" applyNumberFormat="1" applyFont="1" applyBorder="1" applyAlignment="1">
      <alignment vertical="center"/>
    </xf>
    <xf numFmtId="177" fontId="18" fillId="0" borderId="3" xfId="1" applyNumberFormat="1" applyFont="1" applyBorder="1" applyAlignment="1">
      <alignment vertical="center"/>
    </xf>
    <xf numFmtId="0" fontId="26" fillId="0" borderId="0" xfId="3" applyFont="1" applyAlignment="1">
      <alignment vertical="center"/>
    </xf>
    <xf numFmtId="0" fontId="28" fillId="0" borderId="3" xfId="3" applyFont="1" applyBorder="1" applyAlignment="1">
      <alignment vertical="center"/>
    </xf>
    <xf numFmtId="38" fontId="18" fillId="0" borderId="0" xfId="1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49" fontId="16" fillId="0" borderId="3" xfId="1" applyNumberFormat="1" applyFont="1" applyBorder="1" applyAlignment="1">
      <alignment horizontal="right" vertical="center"/>
    </xf>
    <xf numFmtId="177" fontId="28" fillId="0" borderId="3" xfId="3" applyNumberFormat="1" applyFont="1" applyBorder="1" applyAlignment="1">
      <alignment vertical="center"/>
    </xf>
    <xf numFmtId="177" fontId="28" fillId="0" borderId="10" xfId="3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18" fillId="0" borderId="0" xfId="3" applyFont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 shrinkToFit="1"/>
    </xf>
    <xf numFmtId="177" fontId="15" fillId="0" borderId="10" xfId="1" applyNumberFormat="1" applyFont="1" applyBorder="1" applyAlignment="1">
      <alignment vertical="center"/>
    </xf>
    <xf numFmtId="181" fontId="15" fillId="0" borderId="3" xfId="3" quotePrefix="1" applyNumberFormat="1" applyFont="1" applyBorder="1" applyAlignment="1">
      <alignment horizontal="right" vertical="center"/>
    </xf>
    <xf numFmtId="181" fontId="15" fillId="0" borderId="10" xfId="3" quotePrefix="1" applyNumberFormat="1" applyFont="1" applyBorder="1" applyAlignment="1">
      <alignment horizontal="right" vertical="center"/>
    </xf>
    <xf numFmtId="0" fontId="29" fillId="0" borderId="0" xfId="3" applyFont="1" applyAlignment="1">
      <alignment vertical="center"/>
    </xf>
    <xf numFmtId="0" fontId="15" fillId="0" borderId="10" xfId="3" applyFont="1" applyBorder="1" applyAlignment="1">
      <alignment horizontal="right" vertical="center"/>
    </xf>
    <xf numFmtId="182" fontId="15" fillId="0" borderId="3" xfId="3" applyNumberFormat="1" applyFont="1" applyBorder="1" applyAlignment="1">
      <alignment vertical="center"/>
    </xf>
    <xf numFmtId="182" fontId="15" fillId="0" borderId="10" xfId="3" applyNumberFormat="1" applyFont="1" applyBorder="1" applyAlignment="1">
      <alignment vertical="center"/>
    </xf>
    <xf numFmtId="183" fontId="15" fillId="0" borderId="3" xfId="3" applyNumberFormat="1" applyFont="1" applyBorder="1" applyAlignment="1">
      <alignment vertical="center"/>
    </xf>
    <xf numFmtId="183" fontId="15" fillId="0" borderId="10" xfId="3" applyNumberFormat="1" applyFont="1" applyBorder="1" applyAlignment="1">
      <alignment vertical="center"/>
    </xf>
    <xf numFmtId="0" fontId="16" fillId="0" borderId="10" xfId="3" applyFont="1" applyFill="1" applyBorder="1" applyAlignment="1">
      <alignment horizontal="center" vertical="center"/>
    </xf>
    <xf numFmtId="177" fontId="16" fillId="0" borderId="2" xfId="1" applyNumberFormat="1" applyFont="1" applyBorder="1" applyAlignment="1" applyProtection="1">
      <alignment vertical="center"/>
      <protection hidden="1"/>
    </xf>
    <xf numFmtId="177" fontId="16" fillId="0" borderId="3" xfId="1" applyNumberFormat="1" applyFont="1" applyBorder="1" applyAlignment="1" applyProtection="1">
      <alignment vertical="center"/>
      <protection hidden="1"/>
    </xf>
    <xf numFmtId="177" fontId="16" fillId="0" borderId="10" xfId="1" applyNumberFormat="1" applyFont="1" applyBorder="1" applyAlignment="1" applyProtection="1">
      <alignment vertical="center"/>
      <protection hidden="1"/>
    </xf>
    <xf numFmtId="38" fontId="16" fillId="0" borderId="0" xfId="3" applyNumberFormat="1" applyFont="1" applyAlignment="1">
      <alignment vertical="center"/>
    </xf>
    <xf numFmtId="0" fontId="16" fillId="0" borderId="13" xfId="3" applyFont="1" applyBorder="1" applyAlignment="1" applyProtection="1">
      <alignment horizontal="center" vertical="center"/>
      <protection hidden="1"/>
    </xf>
    <xf numFmtId="0" fontId="16" fillId="0" borderId="11" xfId="3" applyFont="1" applyBorder="1" applyAlignment="1" applyProtection="1">
      <alignment horizontal="center" vertical="center"/>
      <protection hidden="1"/>
    </xf>
    <xf numFmtId="0" fontId="16" fillId="0" borderId="14" xfId="3" applyFont="1" applyBorder="1" applyAlignment="1" applyProtection="1">
      <alignment vertical="center"/>
      <protection hidden="1"/>
    </xf>
    <xf numFmtId="177" fontId="16" fillId="0" borderId="15" xfId="1" applyNumberFormat="1" applyFont="1" applyBorder="1" applyAlignment="1" applyProtection="1">
      <alignment vertical="center"/>
      <protection hidden="1"/>
    </xf>
    <xf numFmtId="177" fontId="16" fillId="0" borderId="16" xfId="1" applyNumberFormat="1" applyFont="1" applyBorder="1" applyAlignment="1" applyProtection="1">
      <alignment vertical="center"/>
      <protection hidden="1"/>
    </xf>
    <xf numFmtId="177" fontId="16" fillId="0" borderId="17" xfId="1" applyNumberFormat="1" applyFont="1" applyBorder="1" applyAlignment="1" applyProtection="1">
      <alignment vertical="center"/>
      <protection hidden="1"/>
    </xf>
    <xf numFmtId="0" fontId="24" fillId="0" borderId="0" xfId="3" applyFont="1" applyAlignment="1">
      <alignment horizontal="right" vertical="center"/>
    </xf>
    <xf numFmtId="0" fontId="18" fillId="0" borderId="0" xfId="3" applyFont="1" applyAlignment="1">
      <alignment horizontal="right" vertical="center"/>
    </xf>
    <xf numFmtId="184" fontId="24" fillId="0" borderId="0" xfId="3" applyNumberFormat="1" applyFont="1" applyProtection="1">
      <protection hidden="1"/>
    </xf>
    <xf numFmtId="0" fontId="18" fillId="0" borderId="0" xfId="3" applyFont="1" applyProtection="1">
      <protection hidden="1"/>
    </xf>
    <xf numFmtId="0" fontId="30" fillId="0" borderId="0" xfId="3" applyFont="1" applyProtection="1">
      <protection hidden="1"/>
    </xf>
    <xf numFmtId="0" fontId="26" fillId="0" borderId="0" xfId="3" applyFont="1" applyAlignment="1" applyProtection="1">
      <alignment horizontal="left" vertical="center"/>
      <protection hidden="1"/>
    </xf>
    <xf numFmtId="0" fontId="16" fillId="0" borderId="3" xfId="3" applyFont="1" applyBorder="1" applyAlignment="1" applyProtection="1">
      <alignment horizontal="center" vertical="center"/>
      <protection hidden="1"/>
    </xf>
    <xf numFmtId="0" fontId="16" fillId="0" borderId="10" xfId="3" applyFont="1" applyFill="1" applyBorder="1" applyAlignment="1" applyProtection="1">
      <alignment horizontal="center" vertical="center"/>
      <protection hidden="1"/>
    </xf>
    <xf numFmtId="0" fontId="16" fillId="0" borderId="8" xfId="3" applyFont="1" applyBorder="1" applyAlignment="1" applyProtection="1">
      <alignment horizontal="center" vertical="center"/>
      <protection hidden="1"/>
    </xf>
    <xf numFmtId="0" fontId="16" fillId="0" borderId="9" xfId="3" applyFont="1" applyBorder="1" applyAlignment="1" applyProtection="1">
      <alignment horizontal="center" vertical="center"/>
      <protection hidden="1"/>
    </xf>
    <xf numFmtId="0" fontId="16" fillId="0" borderId="0" xfId="3" applyFont="1" applyFill="1" applyAlignment="1" applyProtection="1">
      <alignment horizontal="center" vertical="center"/>
      <protection hidden="1"/>
    </xf>
    <xf numFmtId="0" fontId="16" fillId="0" borderId="1" xfId="3" applyFont="1" applyFill="1" applyBorder="1" applyAlignment="1" applyProtection="1">
      <alignment horizontal="center" vertical="center"/>
      <protection hidden="1"/>
    </xf>
    <xf numFmtId="38" fontId="16" fillId="0" borderId="3" xfId="1" applyFont="1" applyBorder="1" applyAlignment="1" applyProtection="1">
      <alignment vertical="center"/>
      <protection hidden="1"/>
    </xf>
    <xf numFmtId="38" fontId="16" fillId="0" borderId="8" xfId="1" applyFont="1" applyBorder="1" applyAlignment="1" applyProtection="1">
      <alignment vertical="center"/>
      <protection hidden="1"/>
    </xf>
    <xf numFmtId="38" fontId="16" fillId="0" borderId="9" xfId="1" applyFont="1" applyBorder="1" applyAlignment="1" applyProtection="1">
      <alignment vertical="center"/>
      <protection hidden="1"/>
    </xf>
    <xf numFmtId="38" fontId="16" fillId="0" borderId="10" xfId="1" applyFont="1" applyBorder="1" applyAlignment="1" applyProtection="1">
      <alignment vertical="center"/>
      <protection hidden="1"/>
    </xf>
    <xf numFmtId="38" fontId="16" fillId="0" borderId="0" xfId="3" applyNumberFormat="1" applyFont="1" applyAlignment="1" applyProtection="1">
      <alignment vertical="center"/>
      <protection hidden="1"/>
    </xf>
    <xf numFmtId="38" fontId="26" fillId="0" borderId="0" xfId="3" applyNumberFormat="1" applyFont="1" applyProtection="1">
      <protection hidden="1"/>
    </xf>
    <xf numFmtId="38" fontId="16" fillId="0" borderId="1" xfId="1" applyFont="1" applyBorder="1" applyAlignment="1" applyProtection="1">
      <alignment horizontal="center" vertical="center"/>
      <protection hidden="1"/>
    </xf>
    <xf numFmtId="0" fontId="18" fillId="0" borderId="0" xfId="3" applyFont="1" applyAlignment="1" applyProtection="1">
      <alignment horizontal="right"/>
      <protection hidden="1"/>
    </xf>
    <xf numFmtId="0" fontId="16" fillId="0" borderId="18" xfId="3" applyFont="1" applyFill="1" applyBorder="1" applyAlignment="1" applyProtection="1">
      <alignment horizontal="center" vertical="center"/>
      <protection hidden="1"/>
    </xf>
    <xf numFmtId="3" fontId="16" fillId="0" borderId="3" xfId="3" applyNumberFormat="1" applyFont="1" applyBorder="1" applyAlignment="1" applyProtection="1">
      <alignment vertical="center"/>
      <protection hidden="1"/>
    </xf>
    <xf numFmtId="3" fontId="16" fillId="0" borderId="8" xfId="3" applyNumberFormat="1" applyFont="1" applyBorder="1" applyAlignment="1" applyProtection="1">
      <alignment vertical="center"/>
      <protection hidden="1"/>
    </xf>
    <xf numFmtId="3" fontId="16" fillId="0" borderId="9" xfId="3" applyNumberFormat="1" applyFont="1" applyBorder="1" applyAlignment="1" applyProtection="1">
      <alignment vertical="center"/>
      <protection hidden="1"/>
    </xf>
    <xf numFmtId="3" fontId="16" fillId="0" borderId="10" xfId="3" applyNumberFormat="1" applyFont="1" applyBorder="1" applyAlignment="1" applyProtection="1">
      <alignment vertical="center"/>
      <protection hidden="1"/>
    </xf>
    <xf numFmtId="3" fontId="16" fillId="0" borderId="0" xfId="3" applyNumberFormat="1" applyFont="1" applyAlignment="1" applyProtection="1">
      <alignment vertical="center"/>
      <protection hidden="1"/>
    </xf>
    <xf numFmtId="0" fontId="16" fillId="0" borderId="19" xfId="3" applyFont="1" applyBorder="1" applyAlignment="1" applyProtection="1">
      <alignment horizontal="center" vertical="center"/>
      <protection hidden="1"/>
    </xf>
    <xf numFmtId="184" fontId="24" fillId="0" borderId="19" xfId="3" applyNumberFormat="1" applyFont="1" applyBorder="1" applyProtection="1">
      <protection hidden="1"/>
    </xf>
    <xf numFmtId="0" fontId="16" fillId="0" borderId="20" xfId="3" applyFont="1" applyFill="1" applyBorder="1" applyAlignment="1" applyProtection="1">
      <alignment horizontal="center" vertical="center"/>
      <protection hidden="1"/>
    </xf>
    <xf numFmtId="0" fontId="16" fillId="0" borderId="19" xfId="3" applyFont="1" applyBorder="1" applyAlignment="1" applyProtection="1">
      <alignment vertical="center"/>
      <protection hidden="1"/>
    </xf>
    <xf numFmtId="0" fontId="16" fillId="0" borderId="20" xfId="3" applyFont="1" applyBorder="1" applyAlignment="1" applyProtection="1">
      <alignment vertical="center"/>
      <protection hidden="1"/>
    </xf>
    <xf numFmtId="0" fontId="18" fillId="0" borderId="7" xfId="3" applyFont="1" applyBorder="1" applyAlignment="1" applyProtection="1">
      <alignment horizontal="right" vertical="center"/>
      <protection hidden="1"/>
    </xf>
    <xf numFmtId="0" fontId="26" fillId="0" borderId="0" xfId="3" applyFont="1" applyAlignment="1" applyProtection="1">
      <alignment vertical="center"/>
      <protection hidden="1"/>
    </xf>
    <xf numFmtId="0" fontId="16" fillId="0" borderId="3" xfId="3" applyFont="1" applyBorder="1" applyAlignment="1" applyProtection="1">
      <alignment horizontal="center"/>
      <protection hidden="1"/>
    </xf>
    <xf numFmtId="0" fontId="16" fillId="0" borderId="10" xfId="3" applyFont="1" applyBorder="1" applyAlignment="1" applyProtection="1">
      <alignment horizontal="center"/>
      <protection hidden="1"/>
    </xf>
    <xf numFmtId="0" fontId="16" fillId="0" borderId="3" xfId="3" applyFont="1" applyBorder="1" applyAlignment="1" applyProtection="1">
      <alignment horizontal="center" wrapText="1"/>
      <protection hidden="1"/>
    </xf>
    <xf numFmtId="0" fontId="16" fillId="0" borderId="10" xfId="3" applyFont="1" applyBorder="1" applyAlignment="1" applyProtection="1">
      <alignment horizontal="center" wrapText="1"/>
      <protection hidden="1"/>
    </xf>
    <xf numFmtId="0" fontId="0" fillId="0" borderId="0" xfId="0" applyFont="1" applyProtection="1">
      <alignment vertical="center"/>
      <protection hidden="1"/>
    </xf>
    <xf numFmtId="38" fontId="30" fillId="0" borderId="3" xfId="3" applyNumberFormat="1" applyFont="1" applyBorder="1" applyProtection="1">
      <protection hidden="1"/>
    </xf>
    <xf numFmtId="38" fontId="30" fillId="0" borderId="10" xfId="3" applyNumberFormat="1" applyFont="1" applyBorder="1" applyProtection="1">
      <protection hidden="1"/>
    </xf>
    <xf numFmtId="0" fontId="30" fillId="0" borderId="0" xfId="3" applyFont="1" applyAlignment="1" applyProtection="1">
      <alignment horizontal="left"/>
      <protection hidden="1"/>
    </xf>
    <xf numFmtId="3" fontId="30" fillId="0" borderId="3" xfId="3" applyNumberFormat="1" applyFont="1" applyBorder="1" applyProtection="1">
      <protection hidden="1"/>
    </xf>
    <xf numFmtId="3" fontId="30" fillId="0" borderId="10" xfId="3" applyNumberFormat="1" applyFont="1" applyBorder="1" applyProtection="1">
      <protection hidden="1"/>
    </xf>
    <xf numFmtId="184" fontId="24" fillId="0" borderId="0" xfId="3" applyNumberFormat="1" applyFont="1" applyBorder="1" applyProtection="1">
      <protection hidden="1"/>
    </xf>
    <xf numFmtId="184" fontId="18" fillId="2" borderId="21" xfId="3" applyNumberFormat="1" applyFont="1" applyFill="1" applyBorder="1" applyProtection="1">
      <protection hidden="1"/>
    </xf>
    <xf numFmtId="184" fontId="16" fillId="2" borderId="3" xfId="3" applyNumberFormat="1" applyFont="1" applyFill="1" applyBorder="1" applyAlignment="1" applyProtection="1">
      <alignment horizontal="center" vertical="center"/>
      <protection hidden="1"/>
    </xf>
    <xf numFmtId="184" fontId="16" fillId="2" borderId="8" xfId="3" applyNumberFormat="1" applyFont="1" applyFill="1" applyBorder="1" applyAlignment="1" applyProtection="1">
      <alignment horizontal="center" vertical="center"/>
      <protection hidden="1"/>
    </xf>
    <xf numFmtId="184" fontId="16" fillId="0" borderId="8" xfId="3" applyNumberFormat="1" applyFont="1" applyBorder="1" applyAlignment="1" applyProtection="1">
      <alignment horizontal="center" vertical="center"/>
      <protection hidden="1"/>
    </xf>
    <xf numFmtId="184" fontId="16" fillId="0" borderId="3" xfId="3" applyNumberFormat="1" applyFont="1" applyBorder="1" applyAlignment="1" applyProtection="1">
      <alignment horizontal="center" vertical="center"/>
      <protection hidden="1"/>
    </xf>
    <xf numFmtId="184" fontId="16" fillId="0" borderId="10" xfId="3" applyNumberFormat="1" applyFont="1" applyBorder="1" applyAlignment="1" applyProtection="1">
      <alignment horizontal="center" vertical="center"/>
      <protection hidden="1"/>
    </xf>
    <xf numFmtId="184" fontId="18" fillId="2" borderId="22" xfId="3" applyNumberFormat="1" applyFont="1" applyFill="1" applyBorder="1" applyProtection="1">
      <protection hidden="1"/>
    </xf>
    <xf numFmtId="184" fontId="18" fillId="2" borderId="23" xfId="3" applyNumberFormat="1" applyFont="1" applyFill="1" applyBorder="1" applyProtection="1">
      <protection hidden="1"/>
    </xf>
    <xf numFmtId="184" fontId="18" fillId="2" borderId="24" xfId="3" applyNumberFormat="1" applyFont="1" applyFill="1" applyBorder="1" applyProtection="1">
      <protection hidden="1"/>
    </xf>
    <xf numFmtId="184" fontId="16" fillId="2" borderId="25" xfId="3" applyNumberFormat="1" applyFont="1" applyFill="1" applyBorder="1" applyAlignment="1" applyProtection="1">
      <alignment horizontal="centerContinuous" vertical="center"/>
      <protection hidden="1"/>
    </xf>
    <xf numFmtId="184" fontId="16" fillId="2" borderId="1" xfId="3" applyNumberFormat="1" applyFont="1" applyFill="1" applyBorder="1" applyAlignment="1" applyProtection="1">
      <alignment horizontal="center" vertical="center"/>
      <protection hidden="1"/>
    </xf>
    <xf numFmtId="179" fontId="16" fillId="2" borderId="3" xfId="3" applyNumberFormat="1" applyFont="1" applyFill="1" applyBorder="1" applyAlignment="1" applyProtection="1">
      <alignment vertical="center"/>
      <protection hidden="1"/>
    </xf>
    <xf numFmtId="179" fontId="16" fillId="2" borderId="8" xfId="3" applyNumberFormat="1" applyFont="1" applyFill="1" applyBorder="1" applyAlignment="1" applyProtection="1">
      <alignment vertical="center"/>
      <protection hidden="1"/>
    </xf>
    <xf numFmtId="179" fontId="16" fillId="2" borderId="11" xfId="3" applyNumberFormat="1" applyFont="1" applyFill="1" applyBorder="1" applyAlignment="1" applyProtection="1">
      <alignment vertical="center"/>
      <protection hidden="1"/>
    </xf>
    <xf numFmtId="179" fontId="16" fillId="2" borderId="26" xfId="3" applyNumberFormat="1" applyFont="1" applyFill="1" applyBorder="1" applyAlignment="1" applyProtection="1">
      <alignment vertical="center"/>
      <protection hidden="1"/>
    </xf>
    <xf numFmtId="184" fontId="18" fillId="2" borderId="27" xfId="3" applyNumberFormat="1" applyFont="1" applyFill="1" applyBorder="1" applyProtection="1">
      <protection hidden="1"/>
    </xf>
    <xf numFmtId="184" fontId="18" fillId="0" borderId="0" xfId="3" applyNumberFormat="1" applyFont="1" applyProtection="1">
      <protection hidden="1"/>
    </xf>
    <xf numFmtId="184" fontId="16" fillId="2" borderId="28" xfId="3" applyNumberFormat="1" applyFont="1" applyFill="1" applyBorder="1" applyAlignment="1" applyProtection="1">
      <alignment horizontal="centerContinuous" vertical="center"/>
      <protection hidden="1"/>
    </xf>
    <xf numFmtId="184" fontId="16" fillId="2" borderId="29" xfId="3" applyNumberFormat="1" applyFont="1" applyFill="1" applyBorder="1" applyAlignment="1" applyProtection="1">
      <alignment horizontal="centerContinuous" vertical="center"/>
      <protection hidden="1"/>
    </xf>
    <xf numFmtId="184" fontId="16" fillId="2" borderId="30" xfId="3" applyNumberFormat="1" applyFont="1" applyFill="1" applyBorder="1" applyAlignment="1" applyProtection="1">
      <alignment horizontal="centerContinuous" vertical="center"/>
      <protection hidden="1"/>
    </xf>
    <xf numFmtId="184" fontId="16" fillId="2" borderId="20" xfId="3" applyNumberFormat="1" applyFont="1" applyFill="1" applyBorder="1" applyAlignment="1" applyProtection="1">
      <alignment horizontal="centerContinuous" vertical="center"/>
      <protection hidden="1"/>
    </xf>
    <xf numFmtId="184" fontId="16" fillId="2" borderId="18" xfId="3" applyNumberFormat="1" applyFont="1" applyFill="1" applyBorder="1" applyAlignment="1" applyProtection="1">
      <alignment vertical="center"/>
      <protection hidden="1"/>
    </xf>
    <xf numFmtId="184" fontId="16" fillId="2" borderId="19" xfId="3" applyNumberFormat="1" applyFont="1" applyFill="1" applyBorder="1" applyAlignment="1" applyProtection="1">
      <alignment vertical="center"/>
      <protection hidden="1"/>
    </xf>
    <xf numFmtId="184" fontId="16" fillId="2" borderId="20" xfId="3" applyNumberFormat="1" applyFont="1" applyFill="1" applyBorder="1" applyAlignment="1" applyProtection="1">
      <alignment vertical="center"/>
      <protection hidden="1"/>
    </xf>
    <xf numFmtId="179" fontId="16" fillId="2" borderId="10" xfId="3" applyNumberFormat="1" applyFont="1" applyFill="1" applyBorder="1" applyAlignment="1" applyProtection="1">
      <alignment vertical="center"/>
      <protection hidden="1"/>
    </xf>
    <xf numFmtId="184" fontId="18" fillId="2" borderId="31" xfId="3" applyNumberFormat="1" applyFont="1" applyFill="1" applyBorder="1" applyAlignment="1" applyProtection="1">
      <protection hidden="1"/>
    </xf>
    <xf numFmtId="184" fontId="24" fillId="2" borderId="23" xfId="3" applyNumberFormat="1" applyFont="1" applyFill="1" applyBorder="1" applyProtection="1">
      <protection hidden="1"/>
    </xf>
    <xf numFmtId="184" fontId="24" fillId="2" borderId="24" xfId="3" applyNumberFormat="1" applyFont="1" applyFill="1" applyBorder="1" applyProtection="1">
      <protection hidden="1"/>
    </xf>
    <xf numFmtId="184" fontId="18" fillId="2" borderId="32" xfId="3" applyNumberFormat="1" applyFont="1" applyFill="1" applyBorder="1" applyProtection="1">
      <protection hidden="1"/>
    </xf>
    <xf numFmtId="184" fontId="18" fillId="2" borderId="24" xfId="3" applyNumberFormat="1" applyFont="1" applyFill="1" applyBorder="1" applyAlignment="1" applyProtection="1">
      <alignment horizontal="right"/>
      <protection hidden="1"/>
    </xf>
    <xf numFmtId="184" fontId="18" fillId="2" borderId="33" xfId="3" applyNumberFormat="1" applyFont="1" applyFill="1" applyBorder="1" applyAlignment="1" applyProtection="1">
      <alignment horizontal="right"/>
      <protection hidden="1"/>
    </xf>
    <xf numFmtId="184" fontId="18" fillId="2" borderId="34" xfId="3" applyNumberFormat="1" applyFont="1" applyFill="1" applyBorder="1" applyAlignment="1" applyProtection="1">
      <alignment horizontal="right"/>
      <protection hidden="1"/>
    </xf>
    <xf numFmtId="0" fontId="24" fillId="0" borderId="0" xfId="3" applyFont="1" applyAlignment="1" applyProtection="1">
      <alignment vertical="center"/>
      <protection hidden="1"/>
    </xf>
    <xf numFmtId="0" fontId="18" fillId="0" borderId="0" xfId="3" applyFont="1" applyAlignment="1" applyProtection="1">
      <alignment vertical="center"/>
      <protection hidden="1"/>
    </xf>
    <xf numFmtId="0" fontId="16" fillId="0" borderId="5" xfId="3" applyFont="1" applyBorder="1" applyAlignment="1" applyProtection="1">
      <alignment horizontal="center" vertical="center"/>
      <protection hidden="1"/>
    </xf>
    <xf numFmtId="179" fontId="16" fillId="0" borderId="5" xfId="1" applyNumberFormat="1" applyFont="1" applyBorder="1" applyAlignment="1" applyProtection="1">
      <alignment vertical="center"/>
      <protection hidden="1"/>
    </xf>
    <xf numFmtId="179" fontId="16" fillId="0" borderId="8" xfId="3" applyNumberFormat="1" applyFont="1" applyBorder="1" applyAlignment="1" applyProtection="1">
      <alignment vertical="center"/>
      <protection hidden="1"/>
    </xf>
    <xf numFmtId="179" fontId="16" fillId="0" borderId="3" xfId="3" applyNumberFormat="1" applyFont="1" applyBorder="1" applyAlignment="1" applyProtection="1">
      <alignment vertical="center"/>
      <protection hidden="1"/>
    </xf>
    <xf numFmtId="179" fontId="16" fillId="0" borderId="10" xfId="3" applyNumberFormat="1" applyFont="1" applyBorder="1" applyAlignment="1" applyProtection="1">
      <alignment vertical="center"/>
      <protection hidden="1"/>
    </xf>
    <xf numFmtId="0" fontId="18" fillId="0" borderId="7" xfId="3" applyFont="1" applyBorder="1" applyAlignment="1" applyProtection="1">
      <alignment vertical="center"/>
      <protection hidden="1"/>
    </xf>
    <xf numFmtId="0" fontId="18" fillId="0" borderId="0" xfId="3" applyFont="1" applyAlignment="1" applyProtection="1">
      <alignment horizontal="right" vertical="center"/>
      <protection hidden="1"/>
    </xf>
    <xf numFmtId="0" fontId="15" fillId="0" borderId="0" xfId="3" applyFont="1" applyAlignment="1" applyProtection="1">
      <alignment vertical="center"/>
    </xf>
    <xf numFmtId="0" fontId="15" fillId="0" borderId="5" xfId="3" applyFont="1" applyBorder="1" applyAlignment="1" applyProtection="1">
      <alignment horizontal="center" vertical="center"/>
    </xf>
    <xf numFmtId="0" fontId="14" fillId="0" borderId="0" xfId="3" applyFont="1" applyAlignment="1" applyProtection="1">
      <alignment horizontal="left" vertical="center"/>
    </xf>
    <xf numFmtId="185" fontId="15" fillId="0" borderId="5" xfId="3" applyNumberFormat="1" applyFont="1" applyBorder="1" applyAlignment="1" applyProtection="1">
      <alignment vertical="center"/>
    </xf>
    <xf numFmtId="185" fontId="15" fillId="0" borderId="8" xfId="3" applyNumberFormat="1" applyFont="1" applyBorder="1" applyAlignment="1" applyProtection="1">
      <alignment vertical="center"/>
    </xf>
    <xf numFmtId="185" fontId="15" fillId="0" borderId="3" xfId="3" applyNumberFormat="1" applyFont="1" applyBorder="1" applyAlignment="1" applyProtection="1">
      <alignment vertical="center"/>
    </xf>
    <xf numFmtId="185" fontId="15" fillId="0" borderId="10" xfId="3" applyNumberFormat="1" applyFont="1" applyBorder="1" applyAlignment="1" applyProtection="1">
      <alignment vertical="center"/>
    </xf>
    <xf numFmtId="185" fontId="15" fillId="0" borderId="35" xfId="3" applyNumberFormat="1" applyFont="1" applyBorder="1" applyAlignment="1" applyProtection="1">
      <alignment vertical="center"/>
    </xf>
    <xf numFmtId="0" fontId="14" fillId="0" borderId="0" xfId="3" applyFont="1" applyAlignment="1" applyProtection="1">
      <alignment horizontal="right" vertical="center"/>
    </xf>
    <xf numFmtId="0" fontId="9" fillId="0" borderId="0" xfId="6" applyAlignment="1">
      <alignment vertical="center" shrinkToFit="1"/>
    </xf>
    <xf numFmtId="177" fontId="15" fillId="0" borderId="0" xfId="1" applyNumberFormat="1" applyFont="1" applyBorder="1" applyAlignment="1">
      <alignment vertical="center"/>
    </xf>
    <xf numFmtId="177" fontId="15" fillId="0" borderId="12" xfId="1" applyNumberFormat="1" applyFont="1" applyFill="1" applyBorder="1" applyAlignment="1">
      <alignment vertical="center"/>
    </xf>
    <xf numFmtId="0" fontId="29" fillId="0" borderId="7" xfId="3" applyFont="1" applyBorder="1" applyAlignment="1">
      <alignment vertical="center"/>
    </xf>
    <xf numFmtId="0" fontId="14" fillId="0" borderId="7" xfId="3" applyFont="1" applyBorder="1" applyAlignment="1">
      <alignment horizontal="right" vertical="center"/>
    </xf>
    <xf numFmtId="0" fontId="15" fillId="0" borderId="0" xfId="3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4" xfId="4" applyFont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18" xfId="3" applyFont="1" applyBorder="1" applyAlignment="1">
      <alignment vertical="center"/>
    </xf>
    <xf numFmtId="0" fontId="15" fillId="0" borderId="15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0" fontId="15" fillId="0" borderId="3" xfId="3" applyFont="1" applyBorder="1" applyAlignment="1">
      <alignment vertical="center"/>
    </xf>
    <xf numFmtId="0" fontId="15" fillId="0" borderId="3" xfId="3" applyFont="1" applyBorder="1" applyAlignment="1">
      <alignment horizontal="left" vertical="center"/>
    </xf>
    <xf numFmtId="0" fontId="15" fillId="0" borderId="10" xfId="3" applyFont="1" applyFill="1" applyBorder="1" applyAlignment="1">
      <alignment vertical="center"/>
    </xf>
    <xf numFmtId="178" fontId="15" fillId="0" borderId="3" xfId="1" applyNumberFormat="1" applyFont="1" applyBorder="1" applyAlignment="1">
      <alignment vertical="center"/>
    </xf>
    <xf numFmtId="178" fontId="15" fillId="0" borderId="1" xfId="1" applyNumberFormat="1" applyFont="1" applyBorder="1" applyAlignment="1">
      <alignment vertical="center"/>
    </xf>
    <xf numFmtId="49" fontId="15" fillId="0" borderId="3" xfId="1" applyNumberFormat="1" applyFont="1" applyBorder="1" applyAlignment="1">
      <alignment horizontal="right" vertical="center"/>
    </xf>
    <xf numFmtId="0" fontId="29" fillId="0" borderId="0" xfId="3" applyFont="1" applyBorder="1" applyAlignment="1">
      <alignment vertical="center"/>
    </xf>
    <xf numFmtId="0" fontId="15" fillId="0" borderId="14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" fillId="0" borderId="10" xfId="3" applyBorder="1" applyAlignment="1">
      <alignment vertical="center"/>
    </xf>
    <xf numFmtId="0" fontId="15" fillId="0" borderId="17" xfId="3" applyFont="1" applyBorder="1" applyAlignment="1">
      <alignment horizontal="center" vertical="center"/>
    </xf>
    <xf numFmtId="0" fontId="15" fillId="0" borderId="2" xfId="3" applyFont="1" applyBorder="1" applyAlignment="1">
      <alignment vertical="center"/>
    </xf>
    <xf numFmtId="178" fontId="15" fillId="0" borderId="2" xfId="3" applyNumberFormat="1" applyFont="1" applyBorder="1" applyAlignment="1">
      <alignment vertical="center"/>
    </xf>
    <xf numFmtId="178" fontId="15" fillId="0" borderId="10" xfId="1" applyNumberFormat="1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" fillId="0" borderId="15" xfId="3" applyBorder="1" applyAlignment="1">
      <alignment vertical="center"/>
    </xf>
    <xf numFmtId="0" fontId="15" fillId="0" borderId="36" xfId="3" applyFont="1" applyBorder="1" applyAlignment="1">
      <alignment vertical="center"/>
    </xf>
    <xf numFmtId="0" fontId="1" fillId="0" borderId="19" xfId="3" applyBorder="1" applyAlignment="1">
      <alignment vertical="center"/>
    </xf>
    <xf numFmtId="177" fontId="15" fillId="0" borderId="1" xfId="1" applyNumberFormat="1" applyFont="1" applyBorder="1" applyAlignment="1">
      <alignment vertical="center"/>
    </xf>
    <xf numFmtId="177" fontId="15" fillId="0" borderId="37" xfId="1" applyNumberFormat="1" applyFont="1" applyBorder="1" applyAlignment="1">
      <alignment vertical="center"/>
    </xf>
    <xf numFmtId="177" fontId="15" fillId="0" borderId="2" xfId="1" applyNumberFormat="1" applyFont="1" applyBorder="1" applyAlignment="1">
      <alignment vertical="center"/>
    </xf>
    <xf numFmtId="182" fontId="15" fillId="0" borderId="1" xfId="3" applyNumberFormat="1" applyFont="1" applyBorder="1" applyAlignment="1">
      <alignment vertical="center"/>
    </xf>
    <xf numFmtId="0" fontId="15" fillId="0" borderId="18" xfId="3" applyFont="1" applyFill="1" applyBorder="1" applyAlignment="1">
      <alignment horizontal="center" vertical="center"/>
    </xf>
    <xf numFmtId="177" fontId="15" fillId="0" borderId="20" xfId="1" applyNumberFormat="1" applyFont="1" applyBorder="1" applyAlignment="1">
      <alignment vertical="center"/>
    </xf>
    <xf numFmtId="177" fontId="15" fillId="0" borderId="15" xfId="1" applyNumberFormat="1" applyFont="1" applyBorder="1" applyAlignment="1">
      <alignment vertical="center"/>
    </xf>
    <xf numFmtId="177" fontId="15" fillId="0" borderId="38" xfId="1" applyNumberFormat="1" applyFont="1" applyBorder="1" applyAlignment="1">
      <alignment vertical="center"/>
    </xf>
    <xf numFmtId="0" fontId="15" fillId="0" borderId="19" xfId="3" applyFont="1" applyBorder="1" applyAlignment="1">
      <alignment horizontal="center" vertical="center"/>
    </xf>
    <xf numFmtId="181" fontId="15" fillId="0" borderId="37" xfId="1" applyNumberFormat="1" applyFont="1" applyBorder="1" applyAlignment="1">
      <alignment vertical="center"/>
    </xf>
    <xf numFmtId="177" fontId="15" fillId="0" borderId="39" xfId="1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38" fontId="15" fillId="0" borderId="10" xfId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81" fontId="15" fillId="0" borderId="1" xfId="1" applyNumberFormat="1" applyFont="1" applyBorder="1" applyAlignment="1">
      <alignment vertical="center"/>
    </xf>
    <xf numFmtId="181" fontId="15" fillId="0" borderId="3" xfId="1" applyNumberFormat="1" applyFont="1" applyBorder="1" applyAlignment="1">
      <alignment horizontal="right" vertical="center"/>
    </xf>
    <xf numFmtId="181" fontId="15" fillId="0" borderId="37" xfId="1" applyNumberFormat="1" applyFont="1" applyBorder="1" applyAlignment="1">
      <alignment horizontal="right" vertical="center"/>
    </xf>
    <xf numFmtId="181" fontId="15" fillId="0" borderId="10" xfId="1" applyNumberFormat="1" applyFont="1" applyBorder="1" applyAlignment="1">
      <alignment vertical="center"/>
    </xf>
    <xf numFmtId="181" fontId="15" fillId="0" borderId="2" xfId="1" applyNumberFormat="1" applyFont="1" applyBorder="1" applyAlignment="1">
      <alignment vertical="center"/>
    </xf>
    <xf numFmtId="181" fontId="15" fillId="0" borderId="2" xfId="1" applyNumberFormat="1" applyFont="1" applyBorder="1" applyAlignment="1">
      <alignment horizontal="right" vertical="center"/>
    </xf>
    <xf numFmtId="181" fontId="15" fillId="0" borderId="3" xfId="1" applyNumberFormat="1" applyFont="1" applyBorder="1" applyAlignment="1">
      <alignment vertical="center"/>
    </xf>
    <xf numFmtId="177" fontId="15" fillId="0" borderId="3" xfId="3" applyNumberFormat="1" applyFont="1" applyBorder="1" applyAlignment="1">
      <alignment horizontal="right" vertical="center"/>
    </xf>
    <xf numFmtId="49" fontId="15" fillId="0" borderId="37" xfId="1" applyNumberFormat="1" applyFont="1" applyBorder="1" applyAlignment="1">
      <alignment horizontal="right" vertical="center"/>
    </xf>
    <xf numFmtId="177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vertical="center"/>
    </xf>
    <xf numFmtId="0" fontId="15" fillId="0" borderId="2" xfId="3" applyFont="1" applyBorder="1" applyAlignment="1">
      <alignment vertical="center" shrinkToFit="1"/>
    </xf>
    <xf numFmtId="0" fontId="15" fillId="0" borderId="10" xfId="3" applyFont="1" applyBorder="1" applyAlignment="1">
      <alignment vertical="center" shrinkToFit="1"/>
    </xf>
    <xf numFmtId="0" fontId="15" fillId="0" borderId="3" xfId="3" applyFont="1" applyBorder="1" applyAlignment="1">
      <alignment vertical="center" shrinkToFit="1"/>
    </xf>
    <xf numFmtId="176" fontId="15" fillId="0" borderId="20" xfId="1" applyNumberFormat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20" xfId="1" applyNumberFormat="1" applyFont="1" applyBorder="1" applyAlignment="1">
      <alignment horizontal="right" vertical="center"/>
    </xf>
    <xf numFmtId="0" fontId="15" fillId="0" borderId="11" xfId="3" applyFont="1" applyBorder="1" applyAlignment="1">
      <alignment horizontal="center" vertical="center"/>
    </xf>
    <xf numFmtId="0" fontId="15" fillId="0" borderId="0" xfId="3" applyFont="1" applyBorder="1" applyAlignment="1">
      <alignment horizontal="distributed" vertical="center"/>
    </xf>
    <xf numFmtId="177" fontId="15" fillId="0" borderId="16" xfId="1" applyNumberFormat="1" applyFont="1" applyBorder="1" applyAlignment="1">
      <alignment vertical="center"/>
    </xf>
    <xf numFmtId="178" fontId="15" fillId="0" borderId="16" xfId="3" applyNumberFormat="1" applyFont="1" applyBorder="1" applyAlignment="1">
      <alignment vertical="center"/>
    </xf>
    <xf numFmtId="178" fontId="15" fillId="0" borderId="17" xfId="3" applyNumberFormat="1" applyFont="1" applyBorder="1" applyAlignment="1">
      <alignment vertical="center"/>
    </xf>
    <xf numFmtId="177" fontId="15" fillId="0" borderId="7" xfId="1" applyNumberFormat="1" applyFont="1" applyBorder="1" applyAlignment="1">
      <alignment vertical="center"/>
    </xf>
    <xf numFmtId="178" fontId="15" fillId="0" borderId="7" xfId="3" applyNumberFormat="1" applyFont="1" applyBorder="1" applyAlignment="1">
      <alignment vertical="center"/>
    </xf>
    <xf numFmtId="178" fontId="15" fillId="0" borderId="0" xfId="3" applyNumberFormat="1" applyFont="1" applyBorder="1" applyAlignment="1">
      <alignment vertical="center"/>
    </xf>
    <xf numFmtId="0" fontId="1" fillId="0" borderId="7" xfId="3" applyBorder="1" applyAlignment="1">
      <alignment vertical="center"/>
    </xf>
    <xf numFmtId="177" fontId="15" fillId="0" borderId="11" xfId="1" applyNumberFormat="1" applyFont="1" applyBorder="1" applyAlignment="1">
      <alignment vertical="center"/>
    </xf>
    <xf numFmtId="178" fontId="15" fillId="0" borderId="11" xfId="3" applyNumberFormat="1" applyFont="1" applyBorder="1" applyAlignment="1">
      <alignment vertical="center"/>
    </xf>
    <xf numFmtId="0" fontId="24" fillId="0" borderId="0" xfId="3" applyFont="1" applyAlignment="1" applyProtection="1">
      <alignment vertical="center"/>
    </xf>
    <xf numFmtId="0" fontId="26" fillId="0" borderId="0" xfId="3" applyFont="1" applyAlignment="1" applyProtection="1">
      <alignment vertical="center"/>
    </xf>
    <xf numFmtId="0" fontId="27" fillId="0" borderId="0" xfId="6" applyFont="1" applyAlignment="1" applyProtection="1">
      <alignment vertical="center"/>
    </xf>
    <xf numFmtId="0" fontId="16" fillId="0" borderId="0" xfId="3" applyFont="1" applyAlignment="1" applyProtection="1">
      <alignment vertical="center"/>
    </xf>
    <xf numFmtId="0" fontId="16" fillId="0" borderId="1" xfId="3" applyFont="1" applyFill="1" applyBorder="1" applyAlignment="1" applyProtection="1">
      <alignment horizontal="center" vertical="center"/>
    </xf>
    <xf numFmtId="0" fontId="16" fillId="0" borderId="3" xfId="3" applyFont="1" applyBorder="1" applyAlignment="1" applyProtection="1">
      <alignment horizontal="center" vertical="center"/>
    </xf>
    <xf numFmtId="0" fontId="16" fillId="0" borderId="10" xfId="3" applyFont="1" applyFill="1" applyBorder="1" applyAlignment="1" applyProtection="1">
      <alignment horizontal="center" vertical="center"/>
    </xf>
    <xf numFmtId="0" fontId="18" fillId="0" borderId="0" xfId="3" applyFont="1" applyAlignment="1" applyProtection="1">
      <alignment vertical="center"/>
    </xf>
    <xf numFmtId="178" fontId="16" fillId="0" borderId="2" xfId="3" applyNumberFormat="1" applyFont="1" applyBorder="1" applyAlignment="1" applyProtection="1">
      <alignment vertical="center"/>
    </xf>
    <xf numFmtId="178" fontId="16" fillId="0" borderId="16" xfId="3" applyNumberFormat="1" applyFont="1" applyBorder="1" applyAlignment="1" applyProtection="1">
      <alignment vertical="center"/>
    </xf>
    <xf numFmtId="178" fontId="16" fillId="0" borderId="17" xfId="3" applyNumberFormat="1" applyFont="1" applyBorder="1" applyAlignment="1" applyProtection="1">
      <alignment vertical="center"/>
    </xf>
    <xf numFmtId="178" fontId="16" fillId="0" borderId="10" xfId="1" applyNumberFormat="1" applyFont="1" applyBorder="1" applyAlignment="1" applyProtection="1">
      <alignment vertical="center"/>
    </xf>
    <xf numFmtId="178" fontId="16" fillId="0" borderId="3" xfId="1" applyNumberFormat="1" applyFont="1" applyBorder="1" applyAlignment="1" applyProtection="1">
      <alignment vertical="center"/>
    </xf>
    <xf numFmtId="0" fontId="18" fillId="0" borderId="0" xfId="3" applyFont="1" applyAlignment="1" applyProtection="1">
      <alignment horizontal="right" vertical="center"/>
    </xf>
    <xf numFmtId="0" fontId="31" fillId="0" borderId="0" xfId="3" applyFont="1" applyAlignment="1" applyProtection="1">
      <alignment vertical="center"/>
    </xf>
    <xf numFmtId="0" fontId="32" fillId="0" borderId="0" xfId="3" applyFont="1" applyAlignment="1" applyProtection="1">
      <alignment vertical="center"/>
    </xf>
    <xf numFmtId="0" fontId="33" fillId="0" borderId="0" xfId="6" applyFont="1" applyAlignment="1" applyProtection="1">
      <alignment vertical="center"/>
    </xf>
    <xf numFmtId="0" fontId="34" fillId="0" borderId="0" xfId="3" applyFont="1" applyAlignment="1" applyProtection="1">
      <alignment vertical="center"/>
    </xf>
    <xf numFmtId="0" fontId="34" fillId="0" borderId="1" xfId="3" applyFont="1" applyFill="1" applyBorder="1" applyAlignment="1" applyProtection="1">
      <alignment horizontal="center" vertical="center"/>
    </xf>
    <xf numFmtId="0" fontId="34" fillId="0" borderId="3" xfId="3" applyFont="1" applyBorder="1" applyAlignment="1" applyProtection="1">
      <alignment horizontal="center" vertical="center"/>
    </xf>
    <xf numFmtId="0" fontId="34" fillId="0" borderId="8" xfId="3" applyFont="1" applyBorder="1" applyAlignment="1" applyProtection="1">
      <alignment horizontal="center" vertical="center"/>
    </xf>
    <xf numFmtId="0" fontId="34" fillId="0" borderId="10" xfId="3" applyFont="1" applyFill="1" applyBorder="1" applyAlignment="1" applyProtection="1">
      <alignment horizontal="center" vertical="center"/>
    </xf>
    <xf numFmtId="0" fontId="36" fillId="0" borderId="0" xfId="0" applyFont="1" applyProtection="1">
      <alignment vertical="center"/>
    </xf>
    <xf numFmtId="178" fontId="34" fillId="0" borderId="3" xfId="1" applyNumberFormat="1" applyFont="1" applyBorder="1" applyAlignment="1" applyProtection="1">
      <alignment vertical="center"/>
    </xf>
    <xf numFmtId="178" fontId="34" fillId="0" borderId="8" xfId="1" applyNumberFormat="1" applyFont="1" applyBorder="1" applyAlignment="1" applyProtection="1">
      <alignment vertical="center"/>
    </xf>
    <xf numFmtId="178" fontId="34" fillId="0" borderId="3" xfId="3" applyNumberFormat="1" applyFont="1" applyBorder="1" applyAlignment="1" applyProtection="1">
      <alignment horizontal="right" vertical="center"/>
    </xf>
    <xf numFmtId="178" fontId="34" fillId="0" borderId="8" xfId="3" applyNumberFormat="1" applyFont="1" applyBorder="1" applyAlignment="1" applyProtection="1">
      <alignment horizontal="right" vertical="center"/>
    </xf>
    <xf numFmtId="178" fontId="34" fillId="0" borderId="10" xfId="3" applyNumberFormat="1" applyFont="1" applyBorder="1" applyAlignment="1" applyProtection="1">
      <alignment horizontal="right" vertical="center"/>
    </xf>
    <xf numFmtId="0" fontId="37" fillId="0" borderId="0" xfId="3" applyFont="1" applyAlignment="1" applyProtection="1">
      <alignment vertical="center"/>
    </xf>
    <xf numFmtId="187" fontId="34" fillId="0" borderId="3" xfId="3" applyNumberFormat="1" applyFont="1" applyBorder="1" applyAlignment="1" applyProtection="1">
      <alignment horizontal="right" vertical="center"/>
    </xf>
    <xf numFmtId="187" fontId="34" fillId="0" borderId="8" xfId="3" applyNumberFormat="1" applyFont="1" applyBorder="1" applyAlignment="1" applyProtection="1">
      <alignment horizontal="right" vertical="center"/>
    </xf>
    <xf numFmtId="187" fontId="34" fillId="0" borderId="0" xfId="3" applyNumberFormat="1" applyFont="1" applyBorder="1" applyAlignment="1" applyProtection="1">
      <alignment horizontal="right" vertical="center"/>
    </xf>
    <xf numFmtId="187" fontId="34" fillId="0" borderId="10" xfId="3" applyNumberFormat="1" applyFont="1" applyBorder="1" applyAlignment="1" applyProtection="1">
      <alignment horizontal="right" vertical="center"/>
    </xf>
    <xf numFmtId="0" fontId="34" fillId="0" borderId="1" xfId="3" applyFont="1" applyFill="1" applyBorder="1" applyAlignment="1" applyProtection="1">
      <alignment vertical="center"/>
    </xf>
    <xf numFmtId="178" fontId="34" fillId="0" borderId="0" xfId="1" applyNumberFormat="1" applyFont="1" applyBorder="1" applyAlignment="1" applyProtection="1">
      <alignment horizontal="right" vertical="center"/>
    </xf>
    <xf numFmtId="187" fontId="34" fillId="0" borderId="3" xfId="3" applyNumberFormat="1" applyFont="1" applyBorder="1" applyAlignment="1" applyProtection="1">
      <alignment vertical="center"/>
    </xf>
    <xf numFmtId="187" fontId="34" fillId="0" borderId="8" xfId="3" applyNumberFormat="1" applyFont="1" applyBorder="1" applyAlignment="1" applyProtection="1">
      <alignment vertical="center"/>
    </xf>
    <xf numFmtId="0" fontId="34" fillId="0" borderId="0" xfId="3" applyFont="1" applyAlignment="1" applyProtection="1">
      <alignment horizontal="right" vertical="center"/>
    </xf>
    <xf numFmtId="0" fontId="37" fillId="0" borderId="0" xfId="3" applyFont="1" applyAlignment="1" applyProtection="1">
      <alignment horizontal="right" vertical="center"/>
    </xf>
    <xf numFmtId="0" fontId="34" fillId="0" borderId="2" xfId="3" applyFont="1" applyBorder="1" applyAlignment="1" applyProtection="1">
      <alignment horizontal="center" vertical="center"/>
    </xf>
    <xf numFmtId="186" fontId="34" fillId="0" borderId="3" xfId="3" applyNumberFormat="1" applyFont="1" applyBorder="1" applyAlignment="1" applyProtection="1">
      <alignment vertical="center"/>
    </xf>
    <xf numFmtId="186" fontId="34" fillId="0" borderId="8" xfId="3" applyNumberFormat="1" applyFont="1" applyBorder="1" applyAlignment="1" applyProtection="1">
      <alignment vertical="center"/>
    </xf>
    <xf numFmtId="186" fontId="34" fillId="0" borderId="3" xfId="3" applyNumberFormat="1" applyFont="1" applyBorder="1" applyAlignment="1" applyProtection="1">
      <alignment horizontal="right" vertical="center"/>
    </xf>
    <xf numFmtId="186" fontId="34" fillId="0" borderId="8" xfId="3" applyNumberFormat="1" applyFont="1" applyBorder="1" applyAlignment="1" applyProtection="1">
      <alignment horizontal="right" vertical="center"/>
    </xf>
    <xf numFmtId="186" fontId="34" fillId="0" borderId="10" xfId="3" applyNumberFormat="1" applyFont="1" applyBorder="1" applyAlignment="1" applyProtection="1">
      <alignment horizontal="right" vertical="center"/>
    </xf>
    <xf numFmtId="188" fontId="31" fillId="0" borderId="0" xfId="3" applyNumberFormat="1" applyFont="1" applyAlignment="1" applyProtection="1">
      <alignment vertical="center"/>
    </xf>
    <xf numFmtId="0" fontId="31" fillId="0" borderId="0" xfId="3" applyFont="1" applyAlignment="1" applyProtection="1">
      <alignment vertical="top"/>
    </xf>
    <xf numFmtId="0" fontId="31" fillId="0" borderId="0" xfId="3" applyFont="1" applyBorder="1" applyAlignment="1" applyProtection="1">
      <alignment vertical="center"/>
    </xf>
    <xf numFmtId="0" fontId="37" fillId="0" borderId="12" xfId="3" applyFont="1" applyBorder="1" applyAlignment="1" applyProtection="1">
      <alignment horizontal="center" vertical="center"/>
    </xf>
    <xf numFmtId="0" fontId="31" fillId="0" borderId="1" xfId="5" applyFont="1" applyFill="1" applyBorder="1" applyAlignment="1" applyProtection="1">
      <alignment horizontal="center" vertical="center"/>
    </xf>
    <xf numFmtId="0" fontId="37" fillId="0" borderId="3" xfId="3" applyFont="1" applyBorder="1" applyAlignment="1" applyProtection="1">
      <alignment horizontal="center" vertical="center"/>
    </xf>
    <xf numFmtId="0" fontId="37" fillId="0" borderId="10" xfId="3" applyFont="1" applyBorder="1" applyAlignment="1" applyProtection="1">
      <alignment horizontal="center" vertical="center"/>
    </xf>
    <xf numFmtId="0" fontId="37" fillId="0" borderId="0" xfId="3" applyFont="1" applyBorder="1" applyAlignment="1" applyProtection="1">
      <alignment horizontal="center" vertical="center"/>
    </xf>
    <xf numFmtId="0" fontId="31" fillId="0" borderId="41" xfId="3" applyFont="1" applyBorder="1" applyAlignment="1" applyProtection="1">
      <alignment horizontal="center" vertical="center"/>
    </xf>
    <xf numFmtId="0" fontId="37" fillId="0" borderId="42" xfId="3" applyFont="1" applyBorder="1" applyAlignment="1" applyProtection="1">
      <alignment horizontal="center" vertical="center"/>
    </xf>
    <xf numFmtId="0" fontId="37" fillId="0" borderId="43" xfId="3" applyFont="1" applyBorder="1" applyAlignment="1" applyProtection="1">
      <alignment horizontal="center" vertical="center"/>
    </xf>
    <xf numFmtId="0" fontId="37" fillId="0" borderId="1" xfId="3" applyFont="1" applyBorder="1" applyAlignment="1" applyProtection="1">
      <alignment horizontal="center" vertical="center"/>
    </xf>
    <xf numFmtId="0" fontId="37" fillId="0" borderId="3" xfId="3" applyFont="1" applyBorder="1" applyAlignment="1" applyProtection="1">
      <alignment horizontal="right" vertical="center"/>
    </xf>
    <xf numFmtId="0" fontId="37" fillId="0" borderId="5" xfId="3" applyFont="1" applyBorder="1" applyAlignment="1" applyProtection="1">
      <alignment horizontal="right" vertical="center"/>
    </xf>
    <xf numFmtId="0" fontId="37" fillId="0" borderId="6" xfId="3" applyFont="1" applyBorder="1" applyAlignment="1" applyProtection="1">
      <alignment horizontal="right" vertical="center"/>
    </xf>
    <xf numFmtId="0" fontId="37" fillId="0" borderId="44" xfId="3" applyFont="1" applyBorder="1" applyAlignment="1" applyProtection="1">
      <alignment horizontal="center" vertical="center"/>
    </xf>
    <xf numFmtId="38" fontId="37" fillId="0" borderId="45" xfId="1" applyFont="1" applyBorder="1" applyAlignment="1" applyProtection="1">
      <alignment vertical="center"/>
    </xf>
    <xf numFmtId="38" fontId="37" fillId="0" borderId="46" xfId="1" applyFont="1" applyBorder="1" applyAlignment="1" applyProtection="1">
      <alignment vertical="center"/>
    </xf>
    <xf numFmtId="0" fontId="37" fillId="0" borderId="47" xfId="3" applyFont="1" applyBorder="1" applyAlignment="1" applyProtection="1">
      <alignment horizontal="center" vertical="center"/>
    </xf>
    <xf numFmtId="38" fontId="37" fillId="0" borderId="48" xfId="1" applyFont="1" applyBorder="1" applyAlignment="1" applyProtection="1">
      <alignment vertical="center"/>
    </xf>
    <xf numFmtId="38" fontId="37" fillId="0" borderId="49" xfId="1" applyFont="1" applyBorder="1" applyAlignment="1" applyProtection="1">
      <alignment vertical="center"/>
    </xf>
    <xf numFmtId="0" fontId="49" fillId="0" borderId="0" xfId="6" applyFont="1" applyAlignment="1">
      <alignment horizontal="left" vertical="center"/>
    </xf>
    <xf numFmtId="0" fontId="49" fillId="0" borderId="0" xfId="6" applyFont="1" applyAlignment="1" applyProtection="1">
      <alignment horizontal="left" vertical="center"/>
      <protection hidden="1"/>
    </xf>
    <xf numFmtId="0" fontId="49" fillId="0" borderId="0" xfId="6" applyFont="1" applyAlignment="1" applyProtection="1">
      <alignment horizontal="left" vertical="center"/>
    </xf>
    <xf numFmtId="0" fontId="28" fillId="0" borderId="0" xfId="3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7" xfId="3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14" fillId="0" borderId="0" xfId="3" applyFont="1" applyBorder="1" applyAlignment="1" applyProtection="1">
      <alignment horizontal="right" vertical="center"/>
    </xf>
    <xf numFmtId="0" fontId="15" fillId="0" borderId="2" xfId="3" applyFont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5" fillId="0" borderId="0" xfId="3" applyFont="1" applyAlignment="1">
      <alignment horizontal="right" vertical="center"/>
    </xf>
    <xf numFmtId="0" fontId="18" fillId="0" borderId="12" xfId="3" applyFont="1" applyBorder="1" applyAlignment="1">
      <alignment horizontal="right" vertical="center"/>
    </xf>
    <xf numFmtId="0" fontId="12" fillId="0" borderId="10" xfId="3" applyFont="1" applyBorder="1" applyAlignment="1">
      <alignment horizontal="center" vertical="center"/>
    </xf>
    <xf numFmtId="0" fontId="16" fillId="0" borderId="13" xfId="3" applyFont="1" applyBorder="1" applyAlignment="1" applyProtection="1">
      <alignment horizontal="center" vertical="center"/>
      <protection hidden="1"/>
    </xf>
    <xf numFmtId="0" fontId="16" fillId="0" borderId="7" xfId="3" applyFont="1" applyBorder="1" applyAlignment="1" applyProtection="1">
      <alignment horizontal="center" vertical="center"/>
      <protection hidden="1"/>
    </xf>
    <xf numFmtId="0" fontId="16" fillId="0" borderId="15" xfId="3" applyFont="1" applyBorder="1" applyAlignment="1" applyProtection="1">
      <alignment horizontal="center" vertical="center"/>
      <protection hidden="1"/>
    </xf>
    <xf numFmtId="0" fontId="16" fillId="0" borderId="14" xfId="3" applyFont="1" applyBorder="1" applyAlignment="1" applyProtection="1">
      <alignment horizontal="center" vertical="center"/>
      <protection hidden="1"/>
    </xf>
    <xf numFmtId="0" fontId="16" fillId="0" borderId="12" xfId="3" applyFont="1" applyBorder="1" applyAlignment="1" applyProtection="1">
      <alignment horizontal="center" vertical="center"/>
      <protection hidden="1"/>
    </xf>
    <xf numFmtId="0" fontId="16" fillId="0" borderId="17" xfId="3" applyFont="1" applyBorder="1" applyAlignment="1" applyProtection="1">
      <alignment horizontal="center" vertical="center"/>
      <protection hidden="1"/>
    </xf>
    <xf numFmtId="0" fontId="16" fillId="0" borderId="18" xfId="3" applyFont="1" applyFill="1" applyBorder="1" applyAlignment="1" applyProtection="1">
      <alignment horizontal="center" vertical="center"/>
      <protection hidden="1"/>
    </xf>
    <xf numFmtId="0" fontId="16" fillId="0" borderId="19" xfId="3" applyFont="1" applyBorder="1" applyAlignment="1" applyProtection="1">
      <alignment horizontal="center" vertical="center"/>
      <protection hidden="1"/>
    </xf>
    <xf numFmtId="38" fontId="16" fillId="0" borderId="18" xfId="1" applyFont="1" applyBorder="1" applyAlignment="1" applyProtection="1">
      <alignment horizontal="center" vertical="center"/>
      <protection hidden="1"/>
    </xf>
    <xf numFmtId="38" fontId="16" fillId="0" borderId="19" xfId="1" applyFont="1" applyBorder="1" applyAlignment="1" applyProtection="1">
      <alignment horizontal="center" vertical="center"/>
      <protection hidden="1"/>
    </xf>
    <xf numFmtId="38" fontId="16" fillId="0" borderId="20" xfId="1" applyFont="1" applyBorder="1" applyAlignment="1" applyProtection="1">
      <alignment horizontal="center" vertical="center"/>
      <protection hidden="1"/>
    </xf>
    <xf numFmtId="0" fontId="16" fillId="0" borderId="20" xfId="3" applyFont="1" applyFill="1" applyBorder="1" applyAlignment="1" applyProtection="1">
      <alignment horizontal="center" vertical="center"/>
      <protection hidden="1"/>
    </xf>
    <xf numFmtId="0" fontId="16" fillId="0" borderId="2" xfId="3" applyFont="1" applyBorder="1" applyAlignment="1" applyProtection="1">
      <alignment horizontal="center" vertical="center"/>
      <protection hidden="1"/>
    </xf>
    <xf numFmtId="0" fontId="16" fillId="0" borderId="3" xfId="3" applyFont="1" applyBorder="1" applyAlignment="1" applyProtection="1">
      <alignment horizontal="center" vertical="center"/>
      <protection hidden="1"/>
    </xf>
    <xf numFmtId="0" fontId="16" fillId="0" borderId="10" xfId="3" applyFont="1" applyFill="1" applyBorder="1" applyAlignment="1" applyProtection="1">
      <alignment horizontal="center" vertical="center"/>
      <protection hidden="1"/>
    </xf>
    <xf numFmtId="0" fontId="18" fillId="0" borderId="2" xfId="3" applyFont="1" applyBorder="1" applyAlignment="1" applyProtection="1">
      <alignment horizontal="center" vertical="center" wrapText="1"/>
      <protection hidden="1"/>
    </xf>
    <xf numFmtId="0" fontId="18" fillId="0" borderId="3" xfId="3" applyFont="1" applyBorder="1" applyAlignment="1" applyProtection="1">
      <alignment horizontal="center" vertical="center" wrapText="1"/>
      <protection hidden="1"/>
    </xf>
    <xf numFmtId="0" fontId="18" fillId="0" borderId="10" xfId="3" applyFont="1" applyBorder="1" applyAlignment="1" applyProtection="1">
      <alignment horizontal="center" vertical="center" wrapText="1"/>
      <protection hidden="1"/>
    </xf>
    <xf numFmtId="38" fontId="18" fillId="0" borderId="2" xfId="1" applyFont="1" applyBorder="1" applyAlignment="1" applyProtection="1">
      <alignment horizontal="center" vertical="center" wrapText="1"/>
      <protection hidden="1"/>
    </xf>
    <xf numFmtId="38" fontId="18" fillId="0" borderId="3" xfId="1" applyFont="1" applyBorder="1" applyAlignment="1" applyProtection="1">
      <alignment horizontal="center" vertical="center" wrapText="1"/>
      <protection hidden="1"/>
    </xf>
    <xf numFmtId="38" fontId="18" fillId="0" borderId="10" xfId="1" applyFont="1" applyBorder="1" applyAlignment="1" applyProtection="1">
      <alignment horizontal="center" vertical="center" wrapText="1"/>
      <protection hidden="1"/>
    </xf>
    <xf numFmtId="184" fontId="16" fillId="2" borderId="25" xfId="3" applyNumberFormat="1" applyFont="1" applyFill="1" applyBorder="1" applyAlignment="1" applyProtection="1">
      <alignment horizontal="center" vertical="center"/>
      <protection hidden="1"/>
    </xf>
    <xf numFmtId="184" fontId="16" fillId="2" borderId="28" xfId="3" applyNumberFormat="1" applyFont="1" applyFill="1" applyBorder="1" applyAlignment="1" applyProtection="1">
      <alignment horizontal="center" vertical="center"/>
      <protection hidden="1"/>
    </xf>
    <xf numFmtId="184" fontId="16" fillId="2" borderId="29" xfId="3" applyNumberFormat="1" applyFont="1" applyFill="1" applyBorder="1" applyAlignment="1" applyProtection="1">
      <alignment horizontal="center" vertical="center"/>
      <protection hidden="1"/>
    </xf>
    <xf numFmtId="184" fontId="16" fillId="2" borderId="2" xfId="3" applyNumberFormat="1" applyFont="1" applyFill="1" applyBorder="1" applyAlignment="1" applyProtection="1">
      <alignment horizontal="center" vertical="center"/>
      <protection hidden="1"/>
    </xf>
    <xf numFmtId="184" fontId="16" fillId="2" borderId="10" xfId="3" applyNumberFormat="1" applyFont="1" applyFill="1" applyBorder="1" applyAlignment="1" applyProtection="1">
      <alignment horizontal="center" vertical="center"/>
      <protection hidden="1"/>
    </xf>
    <xf numFmtId="0" fontId="28" fillId="0" borderId="10" xfId="3" applyFont="1" applyBorder="1" applyAlignment="1" applyProtection="1">
      <alignment horizontal="center" vertical="center"/>
      <protection hidden="1"/>
    </xf>
    <xf numFmtId="0" fontId="14" fillId="0" borderId="19" xfId="3" applyFont="1" applyBorder="1" applyAlignment="1" applyProtection="1">
      <alignment horizontal="center" vertical="center"/>
    </xf>
    <xf numFmtId="0" fontId="14" fillId="0" borderId="20" xfId="3" applyFont="1" applyBorder="1" applyAlignment="1" applyProtection="1">
      <alignment horizontal="center" vertical="center"/>
    </xf>
    <xf numFmtId="0" fontId="15" fillId="0" borderId="19" xfId="3" applyFont="1" applyBorder="1" applyAlignment="1" applyProtection="1">
      <alignment horizontal="center" vertical="center" shrinkToFit="1"/>
    </xf>
    <xf numFmtId="0" fontId="15" fillId="0" borderId="20" xfId="3" applyFont="1" applyBorder="1" applyAlignment="1" applyProtection="1">
      <alignment horizontal="center" vertical="center" shrinkToFit="1"/>
    </xf>
    <xf numFmtId="0" fontId="14" fillId="0" borderId="0" xfId="3" applyFont="1" applyAlignment="1" applyProtection="1">
      <alignment horizontal="right" vertical="center"/>
    </xf>
    <xf numFmtId="0" fontId="1" fillId="0" borderId="0" xfId="3" applyAlignment="1" applyProtection="1">
      <alignment vertical="center" wrapText="1"/>
    </xf>
    <xf numFmtId="0" fontId="1" fillId="0" borderId="0" xfId="3" applyFont="1" applyAlignment="1" applyProtection="1">
      <alignment vertical="center"/>
    </xf>
    <xf numFmtId="0" fontId="15" fillId="0" borderId="2" xfId="3" applyFont="1" applyBorder="1" applyAlignment="1" applyProtection="1">
      <alignment horizontal="center" vertical="center"/>
    </xf>
    <xf numFmtId="0" fontId="15" fillId="0" borderId="3" xfId="3" applyFont="1" applyBorder="1" applyAlignment="1" applyProtection="1">
      <alignment horizontal="center" vertical="center"/>
    </xf>
    <xf numFmtId="0" fontId="15" fillId="0" borderId="10" xfId="3" applyFont="1" applyFill="1" applyBorder="1" applyAlignment="1" applyProtection="1">
      <alignment horizontal="center" vertical="center"/>
    </xf>
    <xf numFmtId="0" fontId="15" fillId="0" borderId="13" xfId="3" applyFont="1" applyBorder="1" applyAlignment="1" applyProtection="1">
      <alignment horizontal="center" vertical="center"/>
    </xf>
    <xf numFmtId="0" fontId="15" fillId="0" borderId="7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17" xfId="3" applyFont="1" applyBorder="1" applyAlignment="1" applyProtection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186" fontId="15" fillId="0" borderId="1" xfId="1" applyNumberFormat="1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5" fillId="0" borderId="20" xfId="3" applyFont="1" applyBorder="1" applyAlignment="1">
      <alignment horizontal="left" vertical="center"/>
    </xf>
    <xf numFmtId="0" fontId="15" fillId="0" borderId="1" xfId="3" applyFont="1" applyBorder="1" applyAlignment="1">
      <alignment vertical="center" wrapText="1"/>
    </xf>
    <xf numFmtId="0" fontId="15" fillId="0" borderId="13" xfId="3" applyFont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15" xfId="3" applyFont="1" applyBorder="1" applyAlignment="1">
      <alignment vertical="center"/>
    </xf>
    <xf numFmtId="0" fontId="15" fillId="0" borderId="18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5" fillId="0" borderId="13" xfId="3" applyFont="1" applyBorder="1" applyAlignment="1">
      <alignment horizontal="left" vertical="center"/>
    </xf>
    <xf numFmtId="0" fontId="15" fillId="0" borderId="7" xfId="3" applyFont="1" applyBorder="1" applyAlignment="1">
      <alignment horizontal="left" vertical="center"/>
    </xf>
    <xf numFmtId="0" fontId="15" fillId="0" borderId="15" xfId="3" applyFont="1" applyBorder="1" applyAlignment="1">
      <alignment horizontal="left" vertical="center"/>
    </xf>
    <xf numFmtId="0" fontId="15" fillId="0" borderId="13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/>
    </xf>
    <xf numFmtId="0" fontId="15" fillId="0" borderId="2" xfId="3" applyFont="1" applyBorder="1" applyAlignment="1">
      <alignment vertical="center"/>
    </xf>
    <xf numFmtId="0" fontId="15" fillId="0" borderId="10" xfId="3" applyFont="1" applyFill="1" applyBorder="1" applyAlignment="1">
      <alignment vertical="center"/>
    </xf>
    <xf numFmtId="0" fontId="15" fillId="0" borderId="3" xfId="3" applyFont="1" applyBorder="1" applyAlignment="1">
      <alignment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8" xfId="3" applyFont="1" applyBorder="1" applyAlignment="1">
      <alignment vertical="center" shrinkToFit="1"/>
    </xf>
    <xf numFmtId="0" fontId="15" fillId="0" borderId="20" xfId="3" applyFont="1" applyBorder="1" applyAlignment="1">
      <alignment vertical="center" shrinkToFit="1"/>
    </xf>
    <xf numFmtId="0" fontId="15" fillId="0" borderId="13" xfId="3" applyFont="1" applyBorder="1" applyAlignment="1">
      <alignment vertical="center" shrinkToFit="1"/>
    </xf>
    <xf numFmtId="0" fontId="15" fillId="0" borderId="15" xfId="3" applyFont="1" applyBorder="1" applyAlignment="1">
      <alignment vertical="center" shrinkToFit="1"/>
    </xf>
    <xf numFmtId="0" fontId="15" fillId="0" borderId="18" xfId="3" applyFont="1" applyBorder="1" applyAlignment="1">
      <alignment horizontal="center" vertical="center" shrinkToFit="1"/>
    </xf>
    <xf numFmtId="0" fontId="15" fillId="0" borderId="19" xfId="3" applyFont="1" applyBorder="1" applyAlignment="1">
      <alignment horizontal="center" vertical="center" shrinkToFit="1"/>
    </xf>
    <xf numFmtId="0" fontId="15" fillId="0" borderId="20" xfId="3" applyFont="1" applyBorder="1" applyAlignment="1">
      <alignment horizontal="center" vertical="center" shrinkToFit="1"/>
    </xf>
    <xf numFmtId="0" fontId="15" fillId="0" borderId="3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 shrinkToFit="1"/>
    </xf>
    <xf numFmtId="0" fontId="15" fillId="0" borderId="14" xfId="3" applyFont="1" applyBorder="1" applyAlignment="1">
      <alignment horizontal="center" vertical="center" shrinkToFit="1"/>
    </xf>
    <xf numFmtId="0" fontId="15" fillId="0" borderId="12" xfId="3" applyFont="1" applyBorder="1" applyAlignment="1">
      <alignment horizontal="center" vertical="center" shrinkToFit="1"/>
    </xf>
    <xf numFmtId="0" fontId="18" fillId="0" borderId="7" xfId="3" applyFont="1" applyBorder="1" applyAlignment="1" applyProtection="1">
      <alignment horizontal="right" vertical="center"/>
    </xf>
    <xf numFmtId="0" fontId="16" fillId="0" borderId="1" xfId="3" applyFont="1" applyFill="1" applyBorder="1" applyAlignment="1" applyProtection="1">
      <alignment horizontal="center" vertical="center"/>
    </xf>
    <xf numFmtId="0" fontId="28" fillId="0" borderId="1" xfId="3" applyFont="1" applyBorder="1" applyAlignment="1" applyProtection="1">
      <alignment horizontal="center" vertical="center"/>
    </xf>
    <xf numFmtId="0" fontId="37" fillId="0" borderId="7" xfId="3" applyFont="1" applyBorder="1" applyAlignment="1" applyProtection="1">
      <alignment horizontal="right" vertical="center"/>
    </xf>
    <xf numFmtId="0" fontId="34" fillId="0" borderId="1" xfId="3" applyFont="1" applyFill="1" applyBorder="1" applyAlignment="1" applyProtection="1">
      <alignment horizontal="center" vertical="center"/>
    </xf>
    <xf numFmtId="0" fontId="35" fillId="0" borderId="1" xfId="3" applyFont="1" applyBorder="1" applyAlignment="1" applyProtection="1">
      <alignment horizontal="center" vertical="center"/>
    </xf>
  </cellXfs>
  <cellStyles count="7">
    <cellStyle name="ハイパーリンク" xfId="6" builtinId="8"/>
    <cellStyle name="桁区切り 2" xfId="1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4" xfId="5" xr:uid="{00000000-0005-0000-0000-000006000000}"/>
  </cellStyles>
  <dxfs count="2">
    <dxf>
      <alignment vertical="center" readingOrder="0"/>
    </dxf>
    <dxf>
      <font>
        <b val="0"/>
        <i val="0"/>
        <strike val="0"/>
        <u val="none"/>
        <vertAlign val="baseline"/>
        <sz val="9"/>
        <color auto="1"/>
        <name val="ＭＳ 明朝"/>
      </font>
      <fill>
        <patternFill patternType="none">
          <fgColor indexed="64"/>
          <bgColor indexed="65"/>
        </patternFill>
      </fill>
      <alignment horizontal="center" vertical="center" readingOrder="0"/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9039282431576"/>
          <c:y val="6.3828601488049294E-2"/>
          <c:w val="0.76778855712558869"/>
          <c:h val="0.73301352715751966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'2-2'!$F$47</c:f>
              <c:strCache>
                <c:ptCount val="1"/>
                <c:pt idx="0">
                  <c:v>男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'2-2'!$C$48:$C$60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'2-2'!$F$48:$F$60</c:f>
              <c:numCache>
                <c:formatCode>#,##0_);[Red]\(#,##0\)</c:formatCode>
                <c:ptCount val="13"/>
                <c:pt idx="0">
                  <c:v>18979</c:v>
                </c:pt>
                <c:pt idx="1">
                  <c:v>18214</c:v>
                </c:pt>
                <c:pt idx="2">
                  <c:v>18211</c:v>
                </c:pt>
                <c:pt idx="3">
                  <c:v>18131</c:v>
                </c:pt>
                <c:pt idx="4">
                  <c:v>18577</c:v>
                </c:pt>
                <c:pt idx="5">
                  <c:v>18752</c:v>
                </c:pt>
                <c:pt idx="6">
                  <c:v>18322</c:v>
                </c:pt>
                <c:pt idx="7">
                  <c:v>18155</c:v>
                </c:pt>
                <c:pt idx="8">
                  <c:v>17588</c:v>
                </c:pt>
                <c:pt idx="9">
                  <c:v>17091</c:v>
                </c:pt>
                <c:pt idx="10">
                  <c:v>16036</c:v>
                </c:pt>
                <c:pt idx="11">
                  <c:v>14951</c:v>
                </c:pt>
                <c:pt idx="12">
                  <c:v>13909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1-4EC0-B262-E04CF4D16130}"/>
            </c:ext>
          </c:extLst>
        </c:ser>
        <c:ser>
          <c:idx val="3"/>
          <c:order val="3"/>
          <c:tx>
            <c:strRef>
              <c:f>'2-2'!$G$47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'2-2'!$C$48:$C$60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'2-2'!$G$48:$G$60</c:f>
              <c:numCache>
                <c:formatCode>#,##0_);[Red]\(#,##0\)</c:formatCode>
                <c:ptCount val="13"/>
                <c:pt idx="0">
                  <c:v>21404</c:v>
                </c:pt>
                <c:pt idx="1">
                  <c:v>20465</c:v>
                </c:pt>
                <c:pt idx="2">
                  <c:v>20146</c:v>
                </c:pt>
                <c:pt idx="3">
                  <c:v>19727</c:v>
                </c:pt>
                <c:pt idx="4">
                  <c:v>19956</c:v>
                </c:pt>
                <c:pt idx="5">
                  <c:v>20070</c:v>
                </c:pt>
                <c:pt idx="6">
                  <c:v>19915</c:v>
                </c:pt>
                <c:pt idx="7">
                  <c:v>19892</c:v>
                </c:pt>
                <c:pt idx="8">
                  <c:v>19298</c:v>
                </c:pt>
                <c:pt idx="9">
                  <c:v>18922</c:v>
                </c:pt>
                <c:pt idx="10">
                  <c:v>17800</c:v>
                </c:pt>
                <c:pt idx="11">
                  <c:v>16618</c:v>
                </c:pt>
                <c:pt idx="12">
                  <c:v>15201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41-4EC0-B262-E04CF4D1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'2-2'!$E$47</c:f>
              <c:strCache>
                <c:ptCount val="1"/>
                <c:pt idx="0">
                  <c:v>総人口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'2-2'!$C$48:$C$60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'2-2'!$E$48:$E$60</c:f>
              <c:numCache>
                <c:formatCode>#,##0_);[Red]\(#,##0\)</c:formatCode>
                <c:ptCount val="13"/>
                <c:pt idx="0">
                  <c:v>40383</c:v>
                </c:pt>
                <c:pt idx="1">
                  <c:v>38679</c:v>
                </c:pt>
                <c:pt idx="2">
                  <c:v>38357</c:v>
                </c:pt>
                <c:pt idx="3">
                  <c:v>37858</c:v>
                </c:pt>
                <c:pt idx="4">
                  <c:v>38533</c:v>
                </c:pt>
                <c:pt idx="5">
                  <c:v>38822</c:v>
                </c:pt>
                <c:pt idx="6">
                  <c:v>38237</c:v>
                </c:pt>
                <c:pt idx="7">
                  <c:v>38047</c:v>
                </c:pt>
                <c:pt idx="8">
                  <c:v>36886</c:v>
                </c:pt>
                <c:pt idx="9">
                  <c:v>36013</c:v>
                </c:pt>
                <c:pt idx="10">
                  <c:v>33836</c:v>
                </c:pt>
                <c:pt idx="11">
                  <c:v>31569</c:v>
                </c:pt>
                <c:pt idx="12">
                  <c:v>29110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41-4EC0-B262-E04CF4D1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0"/>
          <c:tx>
            <c:strRef>
              <c:f>'2-2'!$D$47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'2-2'!$C$48:$C$60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'2-2'!$D$48:$D$60</c:f>
              <c:numCache>
                <c:formatCode>#,##0_);[Red]\(#,##0\)</c:formatCode>
                <c:ptCount val="13"/>
                <c:pt idx="0">
                  <c:v>7690</c:v>
                </c:pt>
                <c:pt idx="1">
                  <c:v>8083</c:v>
                </c:pt>
                <c:pt idx="2">
                  <c:v>8725</c:v>
                </c:pt>
                <c:pt idx="3">
                  <c:v>9099</c:v>
                </c:pt>
                <c:pt idx="4">
                  <c:v>9520</c:v>
                </c:pt>
                <c:pt idx="5">
                  <c:v>9770</c:v>
                </c:pt>
                <c:pt idx="6">
                  <c:v>9946</c:v>
                </c:pt>
                <c:pt idx="7">
                  <c:v>10424</c:v>
                </c:pt>
                <c:pt idx="8">
                  <c:v>10688</c:v>
                </c:pt>
                <c:pt idx="9">
                  <c:v>10956</c:v>
                </c:pt>
                <c:pt idx="10">
                  <c:v>10751</c:v>
                </c:pt>
                <c:pt idx="11">
                  <c:v>10694</c:v>
                </c:pt>
                <c:pt idx="12">
                  <c:v>10537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41-4EC0-B262-E04CF4D1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0000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4810003125506008E-2"/>
              <c:y val="1.288168915191333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0.91179219527257804"/>
              <c:y val="1.158011936406038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80848742221819E-2"/>
          <c:y val="7.5980044522162379E-2"/>
          <c:w val="0.89158394526526785"/>
          <c:h val="0.73150908287390004"/>
        </c:manualLayout>
      </c:layout>
      <c:lineChart>
        <c:grouping val="standard"/>
        <c:varyColors val="0"/>
        <c:ser>
          <c:idx val="1"/>
          <c:order val="1"/>
          <c:tx>
            <c:strRef>
              <c:f>'2-12'!$C$3</c:f>
              <c:strCache>
                <c:ptCount val="1"/>
                <c:pt idx="0">
                  <c:v>年少人口  
0～14歳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'2-12'!$B$6:$B$16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</c:v>
                </c:pt>
              </c:strCache>
            </c:strRef>
          </c:cat>
          <c:val>
            <c:numRef>
              <c:f>'2-12'!$C$6:$C$16</c:f>
              <c:numCache>
                <c:formatCode>#,##0_);[Red]\(#,##0\)</c:formatCode>
                <c:ptCount val="11"/>
                <c:pt idx="0">
                  <c:v>3394</c:v>
                </c:pt>
                <c:pt idx="1">
                  <c:v>3314</c:v>
                </c:pt>
                <c:pt idx="2">
                  <c:v>3224</c:v>
                </c:pt>
                <c:pt idx="3">
                  <c:v>3124</c:v>
                </c:pt>
                <c:pt idx="4">
                  <c:v>3013</c:v>
                </c:pt>
                <c:pt idx="5">
                  <c:v>2910</c:v>
                </c:pt>
                <c:pt idx="6">
                  <c:v>2810</c:v>
                </c:pt>
                <c:pt idx="7">
                  <c:v>2712</c:v>
                </c:pt>
                <c:pt idx="8">
                  <c:v>2635</c:v>
                </c:pt>
                <c:pt idx="9">
                  <c:v>2547</c:v>
                </c:pt>
                <c:pt idx="10">
                  <c:v>2431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2-4295-AE20-EC5CA615A10F}"/>
            </c:ext>
          </c:extLst>
        </c:ser>
        <c:ser>
          <c:idx val="2"/>
          <c:order val="2"/>
          <c:tx>
            <c:strRef>
              <c:f>'2-12'!$D$3</c:f>
              <c:strCache>
                <c:ptCount val="1"/>
                <c:pt idx="0">
                  <c:v>生産年齢人口
15～34歳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'2-12'!$B$6:$B$16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</c:v>
                </c:pt>
              </c:strCache>
            </c:strRef>
          </c:cat>
          <c:val>
            <c:numRef>
              <c:f>'2-12'!$D$6:$D$16</c:f>
              <c:numCache>
                <c:formatCode>#,##0</c:formatCode>
                <c:ptCount val="11"/>
                <c:pt idx="0">
                  <c:v>5329</c:v>
                </c:pt>
                <c:pt idx="1">
                  <c:v>5204</c:v>
                </c:pt>
                <c:pt idx="2">
                  <c:v>4998</c:v>
                </c:pt>
                <c:pt idx="3">
                  <c:v>4859</c:v>
                </c:pt>
                <c:pt idx="4">
                  <c:v>4626</c:v>
                </c:pt>
                <c:pt idx="5">
                  <c:v>4489</c:v>
                </c:pt>
                <c:pt idx="6">
                  <c:v>4360</c:v>
                </c:pt>
                <c:pt idx="7">
                  <c:v>4115</c:v>
                </c:pt>
                <c:pt idx="8">
                  <c:v>4027</c:v>
                </c:pt>
                <c:pt idx="9">
                  <c:v>3947</c:v>
                </c:pt>
                <c:pt idx="10">
                  <c:v>3907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2-4295-AE20-EC5CA615A10F}"/>
            </c:ext>
          </c:extLst>
        </c:ser>
        <c:ser>
          <c:idx val="3"/>
          <c:order val="3"/>
          <c:tx>
            <c:strRef>
              <c:f>'2-12'!$E$3</c:f>
              <c:strCache>
                <c:ptCount val="1"/>
                <c:pt idx="0">
                  <c:v>生産年齢人口
35～64歳</c:v>
                </c:pt>
              </c:strCache>
            </c:strRef>
          </c:tx>
          <c:spPr>
            <a:ln w="22225" cap="rnd">
              <a:solidFill>
                <a:schemeClr val="dk1">
                  <a:tint val="98500"/>
                  <a:alpha val="99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  <a:round/>
              </a:ln>
              <a:effectLst/>
            </c:spPr>
          </c:marker>
          <c:cat>
            <c:strRef>
              <c:f>'2-12'!$B$6:$B$16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</c:v>
                </c:pt>
              </c:strCache>
            </c:strRef>
          </c:cat>
          <c:val>
            <c:numRef>
              <c:f>'2-12'!$E$6:$E$16</c:f>
              <c:numCache>
                <c:formatCode>#,##0</c:formatCode>
                <c:ptCount val="11"/>
                <c:pt idx="0">
                  <c:v>12869</c:v>
                </c:pt>
                <c:pt idx="1">
                  <c:v>12473</c:v>
                </c:pt>
                <c:pt idx="2">
                  <c:v>12164</c:v>
                </c:pt>
                <c:pt idx="3">
                  <c:v>11806</c:v>
                </c:pt>
                <c:pt idx="4">
                  <c:v>11564</c:v>
                </c:pt>
                <c:pt idx="5">
                  <c:v>11222</c:v>
                </c:pt>
                <c:pt idx="6">
                  <c:v>11004</c:v>
                </c:pt>
                <c:pt idx="7">
                  <c:v>10713</c:v>
                </c:pt>
                <c:pt idx="8">
                  <c:v>10496</c:v>
                </c:pt>
                <c:pt idx="9">
                  <c:v>10255</c:v>
                </c:pt>
                <c:pt idx="10">
                  <c:v>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2-4295-AE20-EC5CA615A10F}"/>
            </c:ext>
          </c:extLst>
        </c:ser>
        <c:ser>
          <c:idx val="4"/>
          <c:order val="4"/>
          <c:tx>
            <c:strRef>
              <c:f>'2-12'!$F$3</c:f>
              <c:strCache>
                <c:ptCount val="1"/>
                <c:pt idx="0">
                  <c:v>老年人口  
65歳以上</c:v>
                </c:pt>
              </c:strCache>
            </c:strRef>
          </c:tx>
          <c:spPr>
            <a:ln w="22225" cap="rnd">
              <a:solidFill>
                <a:schemeClr val="tx1">
                  <a:alpha val="99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'2-12'!$B$6:$B$16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</c:v>
                </c:pt>
              </c:strCache>
            </c:strRef>
          </c:cat>
          <c:val>
            <c:numRef>
              <c:f>'2-12'!$F$6:$F$16</c:f>
              <c:numCache>
                <c:formatCode>#,##0</c:formatCode>
                <c:ptCount val="11"/>
                <c:pt idx="0">
                  <c:v>10822</c:v>
                </c:pt>
                <c:pt idx="1">
                  <c:v>10965</c:v>
                </c:pt>
                <c:pt idx="2">
                  <c:v>11118</c:v>
                </c:pt>
                <c:pt idx="3">
                  <c:v>11281</c:v>
                </c:pt>
                <c:pt idx="4">
                  <c:v>11365</c:v>
                </c:pt>
                <c:pt idx="5">
                  <c:v>11525</c:v>
                </c:pt>
                <c:pt idx="6">
                  <c:v>11535</c:v>
                </c:pt>
                <c:pt idx="7">
                  <c:v>11386</c:v>
                </c:pt>
                <c:pt idx="8">
                  <c:v>11475</c:v>
                </c:pt>
                <c:pt idx="9">
                  <c:v>11408</c:v>
                </c:pt>
                <c:pt idx="10">
                  <c:v>11337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2-4295-AE20-EC5CA615A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'2-12'!$B$3</c15:sqref>
                        </c15:formulaRef>
                      </c:ext>
                    </c:extLst>
                    <c:strCache>
                      <c:ptCount val="1"/>
                      <c:pt idx="0">
                        <c:v>年</c:v>
                      </c:pt>
                    </c:strCache>
                  </c:strRef>
                </c:tx>
                <c:spPr>
                  <a:ln w="22225" cap="rnd">
                    <a:solidFill>
                      <a:schemeClr val="dk1">
                        <a:tint val="885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chemeClr val="dk1">
                        <a:tint val="88500"/>
                      </a:schemeClr>
                    </a:solidFill>
                    <a:ln w="9525">
                      <a:solidFill>
                        <a:schemeClr val="dk1">
                          <a:tint val="885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'2-12'!$B$6:$B$16</c15:sqref>
                        </c15:formulaRef>
                      </c:ext>
                    </c:extLst>
                    <c:strCache>
                      <c:ptCount val="11"/>
                      <c:pt idx="0">
                        <c:v>平成25年</c:v>
                      </c:pt>
                      <c:pt idx="1">
                        <c:v>平成26年</c:v>
                      </c:pt>
                      <c:pt idx="2">
                        <c:v>平成27年</c:v>
                      </c:pt>
                      <c:pt idx="3">
                        <c:v>平成28年</c:v>
                      </c:pt>
                      <c:pt idx="4">
                        <c:v>平成29年</c:v>
                      </c:pt>
                      <c:pt idx="5">
                        <c:v>平成30年</c:v>
                      </c:pt>
                      <c:pt idx="6">
                        <c:v>令和元年</c:v>
                      </c:pt>
                      <c:pt idx="7">
                        <c:v>令和2年</c:v>
                      </c:pt>
                      <c:pt idx="8">
                        <c:v>令和3年</c:v>
                      </c:pt>
                      <c:pt idx="9">
                        <c:v>令和4年</c:v>
                      </c:pt>
                      <c:pt idx="10">
                        <c:v>令和5年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'2-12'!$B$6:$B$9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AC52-4295-AE20-EC5CA615A10F}"/>
                  </c:ext>
                </c:extLst>
              </c15:ser>
            </c15:filteredLineSeries>
          </c:ext>
        </c:extLst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kumimoji="0"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/>
                <a:ea typeface="游ゴシック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horzOverflow="overflow" vert="eaVert" wrap="square" anchor="ctr" anchorCtr="1"/>
              <a:lstStyle/>
              <a:p>
                <a:pPr algn="ctr" rtl="0"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060598073776343E-2"/>
              <c:y val="1.67262122537713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0739191073919108"/>
          <c:y val="0.90677966101694918"/>
          <c:w val="0.82845188284518834"/>
          <c:h val="8.4745762711864403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ctr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57360170112732E-2"/>
          <c:y val="0.11890252333867207"/>
          <c:w val="0.9101355377771031"/>
          <c:h val="0.66448476017066938"/>
        </c:manualLayout>
      </c:layout>
      <c:lineChart>
        <c:grouping val="standard"/>
        <c:varyColors val="0"/>
        <c:ser>
          <c:idx val="0"/>
          <c:order val="0"/>
          <c:tx>
            <c:strRef>
              <c:f>'2-23'!$U$5</c:f>
              <c:strCache>
                <c:ptCount val="1"/>
                <c:pt idx="0">
                  <c:v>出生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'2-23'!$T$6:$T$17</c:f>
              <c:strCache>
                <c:ptCount val="12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'2-23'!$U$6:$U$17</c:f>
              <c:numCache>
                <c:formatCode>General</c:formatCode>
                <c:ptCount val="12"/>
                <c:pt idx="0">
                  <c:v>191</c:v>
                </c:pt>
                <c:pt idx="1">
                  <c:v>198</c:v>
                </c:pt>
                <c:pt idx="2">
                  <c:v>169</c:v>
                </c:pt>
                <c:pt idx="3">
                  <c:v>155</c:v>
                </c:pt>
                <c:pt idx="4">
                  <c:v>138</c:v>
                </c:pt>
                <c:pt idx="5">
                  <c:v>149</c:v>
                </c:pt>
                <c:pt idx="6">
                  <c:v>147</c:v>
                </c:pt>
                <c:pt idx="7">
                  <c:v>126</c:v>
                </c:pt>
                <c:pt idx="8">
                  <c:v>129</c:v>
                </c:pt>
                <c:pt idx="9">
                  <c:v>122</c:v>
                </c:pt>
                <c:pt idx="10">
                  <c:v>116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75-4A53-ACF5-010928737FBC}"/>
            </c:ext>
          </c:extLst>
        </c:ser>
        <c:ser>
          <c:idx val="1"/>
          <c:order val="1"/>
          <c:tx>
            <c:strRef>
              <c:f>'2-23'!$V$5</c:f>
              <c:strCache>
                <c:ptCount val="1"/>
                <c:pt idx="0">
                  <c:v>死亡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  <a:alpha val="89000"/>
                  </a:schemeClr>
                </a:solidFill>
              </a:ln>
              <a:effectLst/>
            </c:spPr>
          </c:marker>
          <c:cat>
            <c:strRef>
              <c:f>'2-23'!$T$6:$T$17</c:f>
              <c:strCache>
                <c:ptCount val="12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'2-23'!$V$6:$V$17</c:f>
              <c:numCache>
                <c:formatCode>General</c:formatCode>
                <c:ptCount val="12"/>
                <c:pt idx="0">
                  <c:v>481</c:v>
                </c:pt>
                <c:pt idx="1">
                  <c:v>455</c:v>
                </c:pt>
                <c:pt idx="2">
                  <c:v>509</c:v>
                </c:pt>
                <c:pt idx="3">
                  <c:v>427</c:v>
                </c:pt>
                <c:pt idx="4">
                  <c:v>506</c:v>
                </c:pt>
                <c:pt idx="5">
                  <c:v>446</c:v>
                </c:pt>
                <c:pt idx="6">
                  <c:v>462</c:v>
                </c:pt>
                <c:pt idx="7">
                  <c:v>509</c:v>
                </c:pt>
                <c:pt idx="8">
                  <c:v>463</c:v>
                </c:pt>
                <c:pt idx="9">
                  <c:v>466</c:v>
                </c:pt>
                <c:pt idx="10">
                  <c:v>549</c:v>
                </c:pt>
                <c:pt idx="11">
                  <c:v>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5-4A53-ACF5-010928737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1381510435073533E-2"/>
              <c:y val="2.40445824553620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/>
            <a:lstStyle/>
            <a:p>
              <a:pPr algn="ctr" rtl="0">
                <a:defRPr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404084696208491"/>
          <c:y val="0.88946704578594227"/>
          <c:w val="0.34282463541453195"/>
          <c:h val="7.81255468066491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57360170112732E-2"/>
          <c:y val="0.11890252333867207"/>
          <c:w val="0.9101355377771031"/>
          <c:h val="0.66448476017066938"/>
        </c:manualLayout>
      </c:layout>
      <c:lineChart>
        <c:grouping val="standard"/>
        <c:varyColors val="0"/>
        <c:ser>
          <c:idx val="0"/>
          <c:order val="0"/>
          <c:tx>
            <c:strRef>
              <c:f>'2-23'!$U$22</c:f>
              <c:strCache>
                <c:ptCount val="1"/>
                <c:pt idx="0">
                  <c:v>転入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'2-23'!$T$23:$T$34</c:f>
              <c:strCache>
                <c:ptCount val="12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'2-23'!$U$23:$U$34</c:f>
              <c:numCache>
                <c:formatCode>#,##0_);[Red]\(#,##0\)</c:formatCode>
                <c:ptCount val="12"/>
                <c:pt idx="0">
                  <c:v>639</c:v>
                </c:pt>
                <c:pt idx="1">
                  <c:v>688</c:v>
                </c:pt>
                <c:pt idx="2">
                  <c:v>711</c:v>
                </c:pt>
                <c:pt idx="3">
                  <c:v>671</c:v>
                </c:pt>
                <c:pt idx="4">
                  <c:v>715</c:v>
                </c:pt>
                <c:pt idx="5">
                  <c:v>671</c:v>
                </c:pt>
                <c:pt idx="6">
                  <c:v>689</c:v>
                </c:pt>
                <c:pt idx="7">
                  <c:v>749</c:v>
                </c:pt>
                <c:pt idx="8">
                  <c:v>655</c:v>
                </c:pt>
                <c:pt idx="9">
                  <c:v>671</c:v>
                </c:pt>
                <c:pt idx="10">
                  <c:v>647</c:v>
                </c:pt>
                <c:pt idx="11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D-4444-B7CB-36FEDD02CAF4}"/>
            </c:ext>
          </c:extLst>
        </c:ser>
        <c:ser>
          <c:idx val="1"/>
          <c:order val="1"/>
          <c:tx>
            <c:strRef>
              <c:f>'2-23'!$V$22</c:f>
              <c:strCache>
                <c:ptCount val="1"/>
                <c:pt idx="0">
                  <c:v>転出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  <a:alpha val="89000"/>
                  </a:schemeClr>
                </a:solidFill>
              </a:ln>
              <a:effectLst/>
            </c:spPr>
          </c:marker>
          <c:cat>
            <c:strRef>
              <c:f>'2-23'!$T$23:$T$34</c:f>
              <c:strCache>
                <c:ptCount val="12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'2-23'!$V$23:$V$34</c:f>
              <c:numCache>
                <c:formatCode>#,##0_);[Red]\(#,##0\)</c:formatCode>
                <c:ptCount val="12"/>
                <c:pt idx="0">
                  <c:v>837</c:v>
                </c:pt>
                <c:pt idx="1">
                  <c:v>901</c:v>
                </c:pt>
                <c:pt idx="2">
                  <c:v>828</c:v>
                </c:pt>
                <c:pt idx="3">
                  <c:v>855</c:v>
                </c:pt>
                <c:pt idx="4">
                  <c:v>799</c:v>
                </c:pt>
                <c:pt idx="5">
                  <c:v>869</c:v>
                </c:pt>
                <c:pt idx="6">
                  <c:v>806</c:v>
                </c:pt>
                <c:pt idx="7">
                  <c:v>808</c:v>
                </c:pt>
                <c:pt idx="8">
                  <c:v>772</c:v>
                </c:pt>
                <c:pt idx="9">
                  <c:v>799</c:v>
                </c:pt>
                <c:pt idx="10">
                  <c:v>722</c:v>
                </c:pt>
                <c:pt idx="11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BD-4444-B7CB-36FEDD02C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1381010169427749E-2"/>
              <c:y val="2.40445824553620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/>
            <a:lstStyle/>
            <a:p>
              <a:pPr algn="ctr" rtl="0">
                <a:defRPr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  <c:majorUnit val="200"/>
        <c:minorUnit val="2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404084696208491"/>
          <c:y val="0.88946704578594227"/>
          <c:w val="0.34282463541453195"/>
          <c:h val="7.81255468066491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2</xdr:row>
      <xdr:rowOff>174625</xdr:rowOff>
    </xdr:from>
    <xdr:to>
      <xdr:col>7</xdr:col>
      <xdr:colOff>508000</xdr:colOff>
      <xdr:row>42</xdr:row>
      <xdr:rowOff>32385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</xdr:row>
      <xdr:rowOff>0</xdr:rowOff>
    </xdr:from>
    <xdr:to>
      <xdr:col>16</xdr:col>
      <xdr:colOff>204470</xdr:colOff>
      <xdr:row>26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4</xdr:row>
      <xdr:rowOff>9525</xdr:rowOff>
    </xdr:from>
    <xdr:to>
      <xdr:col>18</xdr:col>
      <xdr:colOff>504825</xdr:colOff>
      <xdr:row>18</xdr:row>
      <xdr:rowOff>80010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21</xdr:row>
      <xdr:rowOff>9525</xdr:rowOff>
    </xdr:from>
    <xdr:to>
      <xdr:col>18</xdr:col>
      <xdr:colOff>528955</xdr:colOff>
      <xdr:row>35</xdr:row>
      <xdr:rowOff>80645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3" displayName="テーブル13" ref="C47:G60" totalsRowShown="0" headerRowDxfId="1" headerRowCellStyle="標準 2">
  <autoFilter ref="C47:G60" xr:uid="{00000000-0009-0000-0100-000002000000}"/>
  <tableColumns count="5">
    <tableColumn id="1" xr3:uid="{00000000-0010-0000-0000-000001000000}" name="調査年" dataDxfId="0" dataCellStyle="標準 2"/>
    <tableColumn id="2" xr3:uid="{00000000-0010-0000-0000-000002000000}" name="世帯数"/>
    <tableColumn id="3" xr3:uid="{00000000-0010-0000-0000-000003000000}" name="総人口"/>
    <tableColumn id="4" xr3:uid="{00000000-0010-0000-0000-000004000000}" name="男"/>
    <tableColumn id="5" xr3:uid="{00000000-0010-0000-0000-000005000000}" name="女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1"/>
  <sheetViews>
    <sheetView showGridLines="0" tabSelected="1" zoomScaleSheetLayoutView="100" workbookViewId="0">
      <selection sqref="A1:B1"/>
    </sheetView>
  </sheetViews>
  <sheetFormatPr defaultRowHeight="18.75" x14ac:dyDescent="0.4"/>
  <cols>
    <col min="1" max="1" width="9" style="1" customWidth="1"/>
    <col min="2" max="2" width="57.375" style="1" customWidth="1"/>
    <col min="3" max="3" width="9" style="2" customWidth="1"/>
    <col min="4" max="4" width="9" style="1" customWidth="1"/>
    <col min="5" max="16384" width="9" style="1"/>
  </cols>
  <sheetData>
    <row r="1" spans="1:5" ht="30" customHeight="1" x14ac:dyDescent="0.4">
      <c r="A1" s="405" t="s">
        <v>593</v>
      </c>
      <c r="B1" s="405"/>
      <c r="C1" s="9"/>
      <c r="D1" s="12"/>
      <c r="E1" s="12"/>
    </row>
    <row r="2" spans="1:5" ht="30" customHeight="1" x14ac:dyDescent="0.4">
      <c r="A2" s="405" t="s">
        <v>46</v>
      </c>
      <c r="B2" s="405"/>
      <c r="C2" s="9"/>
      <c r="D2" s="12"/>
      <c r="E2" s="12"/>
    </row>
    <row r="3" spans="1:5" ht="30" customHeight="1" x14ac:dyDescent="0.4">
      <c r="A3" s="406" t="s">
        <v>503</v>
      </c>
      <c r="B3" s="406"/>
      <c r="C3" s="10"/>
      <c r="D3" s="10"/>
      <c r="E3" s="10"/>
    </row>
    <row r="4" spans="1:5" s="3" customFormat="1" ht="30" customHeight="1" x14ac:dyDescent="0.4">
      <c r="A4" s="4" t="s">
        <v>120</v>
      </c>
      <c r="B4" s="6" t="s">
        <v>14</v>
      </c>
      <c r="C4" s="6"/>
      <c r="D4" s="7"/>
      <c r="E4" s="7"/>
    </row>
    <row r="5" spans="1:5" s="3" customFormat="1" ht="30" customHeight="1" x14ac:dyDescent="0.4">
      <c r="A5" s="5" t="s">
        <v>91</v>
      </c>
      <c r="B5" s="8" t="s">
        <v>50</v>
      </c>
      <c r="C5" s="8"/>
      <c r="D5" s="8"/>
      <c r="E5" s="8"/>
    </row>
    <row r="6" spans="1:5" s="3" customFormat="1" ht="30" customHeight="1" x14ac:dyDescent="0.4">
      <c r="A6" s="5" t="s">
        <v>63</v>
      </c>
      <c r="B6" s="8" t="s">
        <v>504</v>
      </c>
      <c r="C6" s="8"/>
      <c r="D6" s="8"/>
      <c r="E6" s="8"/>
    </row>
    <row r="7" spans="1:5" s="3" customFormat="1" ht="30" customHeight="1" x14ac:dyDescent="0.4">
      <c r="A7" s="5" t="s">
        <v>94</v>
      </c>
      <c r="B7" s="7" t="s">
        <v>53</v>
      </c>
      <c r="C7" s="7"/>
      <c r="D7" s="7"/>
      <c r="E7" s="7"/>
    </row>
    <row r="8" spans="1:5" s="3" customFormat="1" ht="30" customHeight="1" x14ac:dyDescent="0.4">
      <c r="A8" s="5" t="s">
        <v>27</v>
      </c>
      <c r="B8" s="7" t="s">
        <v>601</v>
      </c>
      <c r="C8" s="7"/>
      <c r="D8" s="7"/>
      <c r="E8" s="7"/>
    </row>
    <row r="9" spans="1:5" s="3" customFormat="1" ht="30" customHeight="1" x14ac:dyDescent="0.4">
      <c r="A9" s="5" t="s">
        <v>19</v>
      </c>
      <c r="B9" s="7" t="s">
        <v>55</v>
      </c>
      <c r="C9" s="7"/>
      <c r="D9" s="7"/>
      <c r="E9" s="7"/>
    </row>
    <row r="10" spans="1:5" s="3" customFormat="1" ht="30" customHeight="1" x14ac:dyDescent="0.4">
      <c r="A10" s="5" t="s">
        <v>30</v>
      </c>
      <c r="B10" s="7" t="s">
        <v>59</v>
      </c>
      <c r="C10" s="7"/>
      <c r="D10" s="7"/>
      <c r="E10" s="7"/>
    </row>
    <row r="11" spans="1:5" s="3" customFormat="1" ht="30" customHeight="1" x14ac:dyDescent="0.4">
      <c r="A11" s="5" t="s">
        <v>1</v>
      </c>
      <c r="B11" s="7" t="s">
        <v>60</v>
      </c>
      <c r="C11" s="7"/>
      <c r="D11" s="7"/>
      <c r="E11" s="7"/>
    </row>
    <row r="12" spans="1:5" s="3" customFormat="1" ht="30" customHeight="1" x14ac:dyDescent="0.4">
      <c r="A12" s="5" t="s">
        <v>96</v>
      </c>
      <c r="B12" s="7" t="s">
        <v>65</v>
      </c>
      <c r="C12" s="7"/>
      <c r="D12" s="7"/>
      <c r="E12" s="7"/>
    </row>
    <row r="13" spans="1:5" s="3" customFormat="1" ht="30" customHeight="1" x14ac:dyDescent="0.4">
      <c r="A13" s="5" t="s">
        <v>80</v>
      </c>
      <c r="B13" s="7" t="s">
        <v>67</v>
      </c>
      <c r="C13" s="7"/>
      <c r="D13" s="7"/>
      <c r="E13" s="7"/>
    </row>
    <row r="14" spans="1:5" s="3" customFormat="1" ht="30" customHeight="1" x14ac:dyDescent="0.4">
      <c r="A14" s="5" t="s">
        <v>99</v>
      </c>
      <c r="B14" s="8" t="s">
        <v>69</v>
      </c>
      <c r="C14" s="8"/>
      <c r="D14" s="8"/>
      <c r="E14" s="8"/>
    </row>
    <row r="15" spans="1:5" s="3" customFormat="1" ht="30" customHeight="1" x14ac:dyDescent="0.4">
      <c r="A15" s="5" t="s">
        <v>100</v>
      </c>
      <c r="B15" s="8" t="s">
        <v>45</v>
      </c>
      <c r="C15" s="8"/>
      <c r="D15" s="8"/>
      <c r="E15" s="8"/>
    </row>
    <row r="16" spans="1:5" s="3" customFormat="1" ht="30" customHeight="1" x14ac:dyDescent="0.4">
      <c r="A16" s="5" t="s">
        <v>39</v>
      </c>
      <c r="B16" s="8" t="s">
        <v>506</v>
      </c>
      <c r="C16" s="8"/>
      <c r="D16" s="8"/>
      <c r="E16" s="8"/>
    </row>
    <row r="17" spans="1:5" s="3" customFormat="1" ht="30" customHeight="1" x14ac:dyDescent="0.4">
      <c r="A17" s="5" t="s">
        <v>103</v>
      </c>
      <c r="B17" s="8" t="s">
        <v>75</v>
      </c>
      <c r="C17" s="8"/>
      <c r="D17" s="8"/>
      <c r="E17" s="8"/>
    </row>
    <row r="18" spans="1:5" s="3" customFormat="1" ht="30" customHeight="1" x14ac:dyDescent="0.4">
      <c r="A18" s="5" t="s">
        <v>98</v>
      </c>
      <c r="B18" s="8" t="s">
        <v>44</v>
      </c>
      <c r="C18" s="8"/>
      <c r="D18" s="8"/>
      <c r="E18" s="8"/>
    </row>
    <row r="19" spans="1:5" s="3" customFormat="1" ht="30" customHeight="1" x14ac:dyDescent="0.4">
      <c r="A19" s="5" t="s">
        <v>104</v>
      </c>
      <c r="B19" s="8" t="s">
        <v>76</v>
      </c>
      <c r="C19" s="8"/>
      <c r="D19" s="8"/>
      <c r="E19" s="8"/>
    </row>
    <row r="20" spans="1:5" s="3" customFormat="1" ht="30" customHeight="1" x14ac:dyDescent="0.4">
      <c r="A20" s="5" t="s">
        <v>106</v>
      </c>
      <c r="B20" s="8" t="s">
        <v>81</v>
      </c>
      <c r="C20" s="8"/>
      <c r="D20" s="8"/>
      <c r="E20" s="8"/>
    </row>
    <row r="21" spans="1:5" s="3" customFormat="1" ht="30" customHeight="1" x14ac:dyDescent="0.4">
      <c r="A21" s="5" t="s">
        <v>92</v>
      </c>
      <c r="B21" s="8" t="s">
        <v>64</v>
      </c>
      <c r="C21" s="8"/>
      <c r="D21" s="8"/>
      <c r="E21" s="8"/>
    </row>
    <row r="22" spans="1:5" s="3" customFormat="1" ht="30" customHeight="1" x14ac:dyDescent="0.4">
      <c r="A22" s="5" t="s">
        <v>51</v>
      </c>
      <c r="B22" s="8" t="s">
        <v>72</v>
      </c>
      <c r="C22" s="8"/>
      <c r="D22" s="8"/>
      <c r="E22" s="8"/>
    </row>
    <row r="23" spans="1:5" s="3" customFormat="1" ht="30" customHeight="1" x14ac:dyDescent="0.4">
      <c r="A23" s="5" t="s">
        <v>13</v>
      </c>
      <c r="B23" s="8" t="s">
        <v>8</v>
      </c>
      <c r="C23" s="8"/>
      <c r="D23" s="8"/>
      <c r="E23" s="8"/>
    </row>
    <row r="24" spans="1:5" s="3" customFormat="1" ht="30" customHeight="1" x14ac:dyDescent="0.4">
      <c r="A24" s="5" t="s">
        <v>31</v>
      </c>
      <c r="B24" s="8" t="s">
        <v>37</v>
      </c>
      <c r="C24" s="8"/>
      <c r="D24" s="8"/>
      <c r="E24" s="8"/>
    </row>
    <row r="25" spans="1:5" s="3" customFormat="1" ht="30" customHeight="1" x14ac:dyDescent="0.4">
      <c r="A25" s="5" t="s">
        <v>107</v>
      </c>
      <c r="B25" s="8" t="s">
        <v>82</v>
      </c>
      <c r="C25" s="8"/>
      <c r="D25" s="8"/>
      <c r="E25" s="8"/>
    </row>
    <row r="26" spans="1:5" s="3" customFormat="1" ht="30" customHeight="1" x14ac:dyDescent="0.4">
      <c r="A26" s="5" t="s">
        <v>249</v>
      </c>
      <c r="B26" s="8" t="s">
        <v>88</v>
      </c>
      <c r="C26" s="8"/>
      <c r="D26" s="8"/>
      <c r="E26" s="8"/>
    </row>
    <row r="27" spans="1:5" s="3" customFormat="1" ht="30" customHeight="1" x14ac:dyDescent="0.4">
      <c r="A27" s="5" t="s">
        <v>275</v>
      </c>
      <c r="B27" s="8" t="s">
        <v>89</v>
      </c>
      <c r="C27" s="8"/>
      <c r="D27" s="8"/>
      <c r="E27" s="8"/>
    </row>
    <row r="28" spans="1:5" s="3" customFormat="1" ht="30" customHeight="1" x14ac:dyDescent="0.4">
      <c r="C28" s="11"/>
    </row>
    <row r="29" spans="1:5" s="3" customFormat="1" ht="30" customHeight="1" x14ac:dyDescent="0.4">
      <c r="C29" s="11"/>
    </row>
    <row r="30" spans="1:5" s="3" customFormat="1" ht="30" customHeight="1" x14ac:dyDescent="0.4">
      <c r="C30" s="11"/>
    </row>
    <row r="31" spans="1:5" s="3" customFormat="1" ht="30" customHeight="1" x14ac:dyDescent="0.4">
      <c r="C31" s="11"/>
    </row>
    <row r="32" spans="1:5" s="3" customFormat="1" ht="30" customHeight="1" x14ac:dyDescent="0.4">
      <c r="C32" s="11"/>
    </row>
    <row r="33" spans="3:3" s="3" customFormat="1" ht="24.95" customHeight="1" x14ac:dyDescent="0.4">
      <c r="C33" s="11"/>
    </row>
    <row r="34" spans="3:3" s="3" customFormat="1" ht="24.95" customHeight="1" x14ac:dyDescent="0.4">
      <c r="C34" s="11"/>
    </row>
    <row r="35" spans="3:3" s="3" customFormat="1" ht="24.95" customHeight="1" x14ac:dyDescent="0.4">
      <c r="C35" s="11"/>
    </row>
    <row r="36" spans="3:3" s="3" customFormat="1" ht="24.95" customHeight="1" x14ac:dyDescent="0.4">
      <c r="C36" s="11"/>
    </row>
    <row r="37" spans="3:3" s="3" customFormat="1" ht="24.95" customHeight="1" x14ac:dyDescent="0.4">
      <c r="C37" s="11"/>
    </row>
    <row r="38" spans="3:3" s="3" customFormat="1" ht="24.95" customHeight="1" x14ac:dyDescent="0.4">
      <c r="C38" s="11"/>
    </row>
    <row r="39" spans="3:3" s="3" customFormat="1" ht="24.95" customHeight="1" x14ac:dyDescent="0.4">
      <c r="C39" s="11"/>
    </row>
    <row r="40" spans="3:3" s="3" customFormat="1" ht="24.95" customHeight="1" x14ac:dyDescent="0.4">
      <c r="C40" s="11"/>
    </row>
    <row r="41" spans="3:3" s="3" customFormat="1" ht="24.95" customHeight="1" x14ac:dyDescent="0.4">
      <c r="C41" s="11"/>
    </row>
    <row r="42" spans="3:3" s="3" customFormat="1" ht="24.95" customHeight="1" x14ac:dyDescent="0.4">
      <c r="C42" s="11"/>
    </row>
    <row r="43" spans="3:3" s="3" customFormat="1" ht="24.95" customHeight="1" x14ac:dyDescent="0.4">
      <c r="C43" s="11"/>
    </row>
    <row r="44" spans="3:3" s="3" customFormat="1" ht="24.95" customHeight="1" x14ac:dyDescent="0.4">
      <c r="C44" s="11"/>
    </row>
    <row r="45" spans="3:3" s="3" customFormat="1" ht="24.95" customHeight="1" x14ac:dyDescent="0.4">
      <c r="C45" s="11"/>
    </row>
    <row r="46" spans="3:3" s="3" customFormat="1" ht="24.95" customHeight="1" x14ac:dyDescent="0.4">
      <c r="C46" s="11"/>
    </row>
    <row r="47" spans="3:3" s="3" customFormat="1" ht="24.95" customHeight="1" x14ac:dyDescent="0.4">
      <c r="C47" s="11"/>
    </row>
    <row r="48" spans="3:3" s="3" customFormat="1" ht="24.95" customHeight="1" x14ac:dyDescent="0.4">
      <c r="C48" s="11"/>
    </row>
    <row r="49" spans="3:3" s="3" customFormat="1" ht="24.95" customHeight="1" x14ac:dyDescent="0.4">
      <c r="C49" s="11"/>
    </row>
    <row r="50" spans="3:3" s="3" customFormat="1" ht="24.95" customHeight="1" x14ac:dyDescent="0.4">
      <c r="C50" s="11"/>
    </row>
    <row r="51" spans="3:3" s="3" customFormat="1" ht="24.95" customHeight="1" x14ac:dyDescent="0.4">
      <c r="C51" s="11"/>
    </row>
    <row r="52" spans="3:3" s="3" customFormat="1" ht="24.95" customHeight="1" x14ac:dyDescent="0.4">
      <c r="C52" s="11"/>
    </row>
    <row r="53" spans="3:3" s="3" customFormat="1" ht="24.95" customHeight="1" x14ac:dyDescent="0.4">
      <c r="C53" s="11"/>
    </row>
    <row r="54" spans="3:3" s="3" customFormat="1" ht="24.95" customHeight="1" x14ac:dyDescent="0.4">
      <c r="C54" s="11"/>
    </row>
    <row r="55" spans="3:3" s="3" customFormat="1" ht="24.95" customHeight="1" x14ac:dyDescent="0.4">
      <c r="C55" s="11"/>
    </row>
    <row r="56" spans="3:3" s="3" customFormat="1" ht="24.95" customHeight="1" x14ac:dyDescent="0.4">
      <c r="C56" s="11"/>
    </row>
    <row r="57" spans="3:3" s="3" customFormat="1" ht="24.95" customHeight="1" x14ac:dyDescent="0.4">
      <c r="C57" s="11"/>
    </row>
    <row r="58" spans="3:3" s="3" customFormat="1" ht="24.95" customHeight="1" x14ac:dyDescent="0.4">
      <c r="C58" s="11"/>
    </row>
    <row r="59" spans="3:3" s="3" customFormat="1" ht="24.95" customHeight="1" x14ac:dyDescent="0.4">
      <c r="C59" s="11"/>
    </row>
    <row r="60" spans="3:3" s="3" customFormat="1" ht="24.95" customHeight="1" x14ac:dyDescent="0.4">
      <c r="C60" s="11"/>
    </row>
    <row r="61" spans="3:3" s="3" customFormat="1" ht="24.95" customHeight="1" x14ac:dyDescent="0.4">
      <c r="C61" s="11"/>
    </row>
    <row r="62" spans="3:3" s="3" customFormat="1" ht="24.95" customHeight="1" x14ac:dyDescent="0.4">
      <c r="C62" s="11"/>
    </row>
    <row r="63" spans="3:3" s="3" customFormat="1" ht="24.95" customHeight="1" x14ac:dyDescent="0.4">
      <c r="C63" s="11"/>
    </row>
    <row r="64" spans="3:3" s="3" customFormat="1" ht="24.95" customHeight="1" x14ac:dyDescent="0.4">
      <c r="C64" s="11"/>
    </row>
    <row r="65" spans="3:3" s="3" customFormat="1" ht="24.95" customHeight="1" x14ac:dyDescent="0.4">
      <c r="C65" s="11"/>
    </row>
    <row r="66" spans="3:3" s="3" customFormat="1" ht="24.95" customHeight="1" x14ac:dyDescent="0.4">
      <c r="C66" s="11"/>
    </row>
    <row r="67" spans="3:3" s="3" customFormat="1" ht="24.95" customHeight="1" x14ac:dyDescent="0.4">
      <c r="C67" s="11"/>
    </row>
    <row r="68" spans="3:3" s="3" customFormat="1" ht="24.95" customHeight="1" x14ac:dyDescent="0.4">
      <c r="C68" s="11"/>
    </row>
    <row r="69" spans="3:3" s="3" customFormat="1" ht="24.95" customHeight="1" x14ac:dyDescent="0.4">
      <c r="C69" s="11"/>
    </row>
    <row r="70" spans="3:3" s="3" customFormat="1" ht="24.95" customHeight="1" x14ac:dyDescent="0.4">
      <c r="C70" s="11"/>
    </row>
    <row r="71" spans="3:3" s="3" customFormat="1" ht="24.95" customHeight="1" x14ac:dyDescent="0.4">
      <c r="C71" s="11"/>
    </row>
    <row r="72" spans="3:3" s="3" customFormat="1" ht="24.95" customHeight="1" x14ac:dyDescent="0.4">
      <c r="C72" s="11"/>
    </row>
    <row r="73" spans="3:3" s="3" customFormat="1" ht="24.95" customHeight="1" x14ac:dyDescent="0.4">
      <c r="C73" s="11"/>
    </row>
    <row r="74" spans="3:3" s="3" customFormat="1" ht="24.95" customHeight="1" x14ac:dyDescent="0.4">
      <c r="C74" s="11"/>
    </row>
    <row r="75" spans="3:3" s="3" customFormat="1" ht="24.95" customHeight="1" x14ac:dyDescent="0.4">
      <c r="C75" s="11"/>
    </row>
    <row r="76" spans="3:3" s="3" customFormat="1" ht="24.95" customHeight="1" x14ac:dyDescent="0.4">
      <c r="C76" s="11"/>
    </row>
    <row r="77" spans="3:3" s="3" customFormat="1" ht="24.95" customHeight="1" x14ac:dyDescent="0.4">
      <c r="C77" s="11"/>
    </row>
    <row r="78" spans="3:3" s="3" customFormat="1" ht="24.95" customHeight="1" x14ac:dyDescent="0.4">
      <c r="C78" s="11"/>
    </row>
    <row r="79" spans="3:3" s="3" customFormat="1" ht="24.95" customHeight="1" x14ac:dyDescent="0.4">
      <c r="C79" s="11"/>
    </row>
    <row r="80" spans="3:3" s="3" customFormat="1" ht="24.95" customHeight="1" x14ac:dyDescent="0.4">
      <c r="C80" s="11"/>
    </row>
    <row r="81" spans="1:5" ht="19.5" x14ac:dyDescent="0.4">
      <c r="A81" s="3"/>
      <c r="B81" s="3"/>
      <c r="C81" s="11"/>
      <c r="D81" s="3"/>
      <c r="E81" s="3"/>
    </row>
  </sheetData>
  <sheetProtection sheet="1" objects="1" scenarios="1"/>
  <mergeCells count="3">
    <mergeCell ref="A1:B1"/>
    <mergeCell ref="A2:B2"/>
    <mergeCell ref="A3:B3"/>
  </mergeCells>
  <phoneticPr fontId="3"/>
  <hyperlinks>
    <hyperlink ref="A5" location="'2-1'!A1" display="2-1" xr:uid="{00000000-0004-0000-0000-000000000000}"/>
    <hyperlink ref="A6" location="'2-2'!A1" display="2-2" xr:uid="{00000000-0004-0000-0000-000001000000}"/>
    <hyperlink ref="A7" location="'2-3'!A1" display="2-3" xr:uid="{00000000-0004-0000-0000-000002000000}"/>
    <hyperlink ref="A8" location="'2-4'!A1" display="2-4" xr:uid="{00000000-0004-0000-0000-000003000000}"/>
    <hyperlink ref="A9" location="'2-5'!A1" display="2-5" xr:uid="{00000000-0004-0000-0000-000004000000}"/>
    <hyperlink ref="A10" location="'2-6'!A1" display="2-6" xr:uid="{00000000-0004-0000-0000-000005000000}"/>
    <hyperlink ref="A11" location="'2-7'!A1" display="2-7" xr:uid="{00000000-0004-0000-0000-000006000000}"/>
    <hyperlink ref="A12" location="'2-8'!A1" display="2-8" xr:uid="{00000000-0004-0000-0000-000007000000}"/>
    <hyperlink ref="A13" location="'2-9'!A1" display="2-9" xr:uid="{00000000-0004-0000-0000-000008000000}"/>
    <hyperlink ref="A14" location="'2-10'!A1" display="2-10" xr:uid="{00000000-0004-0000-0000-000009000000}"/>
    <hyperlink ref="A15" location="'2-11'!A1" display="2-11" xr:uid="{00000000-0004-0000-0000-00000A000000}"/>
    <hyperlink ref="A16" location="'2-12'!A1" display="2-12" xr:uid="{00000000-0004-0000-0000-00000B000000}"/>
    <hyperlink ref="A17" location="'2-13'!A1" display="2-13" xr:uid="{00000000-0004-0000-0000-00000C000000}"/>
    <hyperlink ref="A18" location="'2-14'!A1" display="2-14" xr:uid="{00000000-0004-0000-0000-00000D000000}"/>
    <hyperlink ref="A19" location="'2-15'!A1" display="2-15" xr:uid="{00000000-0004-0000-0000-00000E000000}"/>
    <hyperlink ref="A20" location="'2-16'!A1" display="2-16" xr:uid="{00000000-0004-0000-0000-00000F000000}"/>
    <hyperlink ref="A21" location="'2-17'!A1" display="2-17" xr:uid="{00000000-0004-0000-0000-000010000000}"/>
    <hyperlink ref="A22" location="'2-18'!A1" display="2-18" xr:uid="{00000000-0004-0000-0000-000011000000}"/>
    <hyperlink ref="A23" location="'2-19'!A1" display="2-19" xr:uid="{00000000-0004-0000-0000-000012000000}"/>
    <hyperlink ref="A24" location="'2-20'!A1" display="2-20" xr:uid="{00000000-0004-0000-0000-000013000000}"/>
    <hyperlink ref="A25" location="'2-21'!A1" display="2-21" xr:uid="{00000000-0004-0000-0000-000014000000}"/>
    <hyperlink ref="A26" location="'2-22'!A1" display="2-22" xr:uid="{00000000-0004-0000-0000-000015000000}"/>
    <hyperlink ref="A27" location="'2-23'!A1" display="2-23" xr:uid="{00000000-0004-0000-0000-000016000000}"/>
  </hyperlinks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25"/>
  <sheetViews>
    <sheetView showGridLines="0" zoomScaleSheetLayoutView="100" workbookViewId="0"/>
  </sheetViews>
  <sheetFormatPr defaultRowHeight="13.5" x14ac:dyDescent="0.4"/>
  <cols>
    <col min="1" max="1" width="5.625" style="13" customWidth="1"/>
    <col min="2" max="5" width="21.5" style="13" customWidth="1"/>
    <col min="6" max="6" width="9" style="13" customWidth="1"/>
    <col min="7" max="16384" width="9" style="13"/>
  </cols>
  <sheetData>
    <row r="1" spans="1:5" s="86" customFormat="1" ht="21" customHeight="1" x14ac:dyDescent="0.4">
      <c r="A1" s="15" t="s">
        <v>407</v>
      </c>
      <c r="C1" s="15"/>
      <c r="D1" s="17"/>
      <c r="E1" s="17"/>
    </row>
    <row r="2" spans="1:5" ht="15" customHeight="1" x14ac:dyDescent="0.4">
      <c r="B2" s="17"/>
      <c r="C2" s="17"/>
      <c r="D2" s="17"/>
      <c r="E2" s="17"/>
    </row>
    <row r="3" spans="1:5" ht="15" customHeight="1" x14ac:dyDescent="0.4">
      <c r="B3" s="410" t="s">
        <v>24</v>
      </c>
      <c r="C3" s="19" t="s">
        <v>333</v>
      </c>
      <c r="D3" s="19" t="s">
        <v>261</v>
      </c>
      <c r="E3" s="19" t="s">
        <v>215</v>
      </c>
    </row>
    <row r="4" spans="1:5" ht="15" customHeight="1" x14ac:dyDescent="0.4">
      <c r="B4" s="414"/>
      <c r="C4" s="146" t="s">
        <v>182</v>
      </c>
      <c r="D4" s="146" t="s">
        <v>332</v>
      </c>
      <c r="E4" s="146" t="s">
        <v>331</v>
      </c>
    </row>
    <row r="5" spans="1:5" ht="15" customHeight="1" x14ac:dyDescent="0.4">
      <c r="B5" s="20" t="s">
        <v>328</v>
      </c>
      <c r="C5" s="58">
        <v>26486</v>
      </c>
      <c r="D5" s="147">
        <v>21.8</v>
      </c>
      <c r="E5" s="149">
        <v>1215</v>
      </c>
    </row>
    <row r="6" spans="1:5" ht="15" customHeight="1" x14ac:dyDescent="0.4">
      <c r="B6" s="20" t="s">
        <v>326</v>
      </c>
      <c r="C6" s="58">
        <v>27312</v>
      </c>
      <c r="D6" s="147">
        <v>21.8</v>
      </c>
      <c r="E6" s="149">
        <f>ROUND(C6/D6,1)</f>
        <v>1252.8</v>
      </c>
    </row>
    <row r="7" spans="1:5" ht="15" customHeight="1" x14ac:dyDescent="0.4">
      <c r="B7" s="20" t="s">
        <v>136</v>
      </c>
      <c r="C7" s="58">
        <v>25879</v>
      </c>
      <c r="D7" s="147">
        <v>21.8</v>
      </c>
      <c r="E7" s="149">
        <f>ROUND(C7/D7,1)</f>
        <v>1187.0999999999999</v>
      </c>
    </row>
    <row r="8" spans="1:5" ht="15" customHeight="1" x14ac:dyDescent="0.4">
      <c r="B8" s="20" t="s">
        <v>131</v>
      </c>
      <c r="C8" s="58">
        <v>25655</v>
      </c>
      <c r="D8" s="147">
        <v>21.8</v>
      </c>
      <c r="E8" s="149">
        <v>1176.8</v>
      </c>
    </row>
    <row r="9" spans="1:5" ht="15" customHeight="1" x14ac:dyDescent="0.4">
      <c r="B9" s="20" t="s">
        <v>124</v>
      </c>
      <c r="C9" s="58">
        <v>24163</v>
      </c>
      <c r="D9" s="147">
        <v>21.8</v>
      </c>
      <c r="E9" s="149">
        <v>1108.4000000000001</v>
      </c>
    </row>
    <row r="10" spans="1:5" ht="15" customHeight="1" x14ac:dyDescent="0.4">
      <c r="B10" s="89" t="s">
        <v>308</v>
      </c>
      <c r="C10" s="142">
        <v>22561</v>
      </c>
      <c r="D10" s="148">
        <v>21.8</v>
      </c>
      <c r="E10" s="150">
        <f>C10/D10</f>
        <v>1034.9082568807339</v>
      </c>
    </row>
    <row r="11" spans="1:5" ht="15" customHeight="1" x14ac:dyDescent="0.4">
      <c r="B11" s="17"/>
      <c r="C11" s="17"/>
      <c r="D11" s="17"/>
      <c r="E11" s="64" t="s">
        <v>305</v>
      </c>
    </row>
    <row r="12" spans="1:5" ht="15" customHeight="1" x14ac:dyDescent="0.4">
      <c r="B12" s="17" t="s">
        <v>325</v>
      </c>
      <c r="C12" s="17"/>
      <c r="D12" s="17"/>
      <c r="E12" s="17"/>
    </row>
    <row r="13" spans="1:5" ht="15" customHeight="1" x14ac:dyDescent="0.4"/>
    <row r="14" spans="1:5" ht="15" customHeight="1" x14ac:dyDescent="0.4">
      <c r="B14" s="16" t="s">
        <v>42</v>
      </c>
    </row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  <row r="22" ht="15" customHeight="1" x14ac:dyDescent="0.4"/>
    <row r="23" ht="15" customHeight="1" x14ac:dyDescent="0.4"/>
    <row r="24" ht="15" customHeight="1" x14ac:dyDescent="0.4"/>
    <row r="25" ht="15" customHeight="1" x14ac:dyDescent="0.4"/>
  </sheetData>
  <sheetProtection sheet="1" objects="1" scenarios="1"/>
  <mergeCells count="1">
    <mergeCell ref="B3:B4"/>
  </mergeCells>
  <phoneticPr fontId="3"/>
  <hyperlinks>
    <hyperlink ref="B14" location="目次!A1" display="目次へ戻る" xr:uid="{00000000-0004-0000-09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5"/>
  <sheetViews>
    <sheetView showGridLines="0" zoomScaleSheetLayoutView="100" workbookViewId="0"/>
  </sheetViews>
  <sheetFormatPr defaultRowHeight="13.5" x14ac:dyDescent="0.4"/>
  <cols>
    <col min="1" max="1" width="5.625" style="115" customWidth="1"/>
    <col min="2" max="2" width="17.25" style="115" customWidth="1"/>
    <col min="3" max="5" width="8.625" style="115" customWidth="1"/>
    <col min="6" max="6" width="17.25" style="115" customWidth="1"/>
    <col min="7" max="9" width="8.625" style="115" customWidth="1"/>
    <col min="10" max="10" width="9" style="115" customWidth="1"/>
    <col min="11" max="16384" width="9" style="115"/>
  </cols>
  <sheetData>
    <row r="1" spans="1:9" s="116" customFormat="1" ht="21" customHeight="1" x14ac:dyDescent="0.4">
      <c r="A1" s="117" t="s">
        <v>408</v>
      </c>
      <c r="C1" s="129"/>
      <c r="D1" s="115"/>
      <c r="E1" s="115"/>
      <c r="F1" s="115"/>
      <c r="G1" s="115"/>
      <c r="H1" s="115"/>
      <c r="I1" s="115"/>
    </row>
    <row r="2" spans="1:9" ht="15" customHeight="1" x14ac:dyDescent="0.4">
      <c r="B2" s="126"/>
      <c r="C2" s="126"/>
      <c r="D2" s="126"/>
      <c r="E2" s="126"/>
      <c r="F2" s="126"/>
      <c r="G2" s="126"/>
      <c r="H2" s="126"/>
      <c r="I2" s="163" t="s">
        <v>355</v>
      </c>
    </row>
    <row r="3" spans="1:9" ht="15" customHeight="1" x14ac:dyDescent="0.4">
      <c r="B3" s="119" t="s">
        <v>351</v>
      </c>
      <c r="C3" s="119" t="s">
        <v>199</v>
      </c>
      <c r="D3" s="119" t="s">
        <v>353</v>
      </c>
      <c r="E3" s="119" t="s">
        <v>181</v>
      </c>
      <c r="F3" s="119" t="s">
        <v>351</v>
      </c>
      <c r="G3" s="120" t="s">
        <v>199</v>
      </c>
      <c r="H3" s="119" t="s">
        <v>183</v>
      </c>
      <c r="I3" s="119" t="s">
        <v>181</v>
      </c>
    </row>
    <row r="4" spans="1:9" ht="15" customHeight="1" x14ac:dyDescent="0.4">
      <c r="B4" s="120" t="s">
        <v>245</v>
      </c>
      <c r="C4" s="152">
        <f>SUM(C6:C14,G4:G14)</f>
        <v>27666</v>
      </c>
      <c r="D4" s="152">
        <f>SUM(D6:D14,H4:H14)</f>
        <v>13280</v>
      </c>
      <c r="E4" s="152">
        <f>SUM(E6:E14,I4:I14)</f>
        <v>14386</v>
      </c>
      <c r="F4" s="156" t="s">
        <v>350</v>
      </c>
      <c r="G4" s="152">
        <v>1795</v>
      </c>
      <c r="H4" s="159">
        <v>944</v>
      </c>
      <c r="I4" s="152">
        <v>851</v>
      </c>
    </row>
    <row r="5" spans="1:9" ht="15" customHeight="1" x14ac:dyDescent="0.4">
      <c r="B5" s="121"/>
      <c r="C5" s="153"/>
      <c r="D5" s="153"/>
      <c r="E5" s="153"/>
      <c r="F5" s="157" t="s">
        <v>281</v>
      </c>
      <c r="G5" s="153">
        <v>1733</v>
      </c>
      <c r="H5" s="160">
        <v>881</v>
      </c>
      <c r="I5" s="153">
        <v>852</v>
      </c>
    </row>
    <row r="6" spans="1:9" ht="15" customHeight="1" x14ac:dyDescent="0.4">
      <c r="B6" s="122" t="s">
        <v>298</v>
      </c>
      <c r="C6" s="153">
        <v>594</v>
      </c>
      <c r="D6" s="153">
        <v>296</v>
      </c>
      <c r="E6" s="153">
        <v>298</v>
      </c>
      <c r="F6" s="157" t="s">
        <v>349</v>
      </c>
      <c r="G6" s="153">
        <v>1787</v>
      </c>
      <c r="H6" s="160">
        <v>876</v>
      </c>
      <c r="I6" s="153">
        <v>911</v>
      </c>
    </row>
    <row r="7" spans="1:9" ht="15" customHeight="1" x14ac:dyDescent="0.4">
      <c r="B7" s="122" t="s">
        <v>66</v>
      </c>
      <c r="C7" s="153">
        <v>825</v>
      </c>
      <c r="D7" s="153">
        <v>429</v>
      </c>
      <c r="E7" s="153">
        <v>396</v>
      </c>
      <c r="F7" s="157" t="s">
        <v>346</v>
      </c>
      <c r="G7" s="153">
        <v>2027</v>
      </c>
      <c r="H7" s="160">
        <v>952</v>
      </c>
      <c r="I7" s="153">
        <v>1075</v>
      </c>
    </row>
    <row r="8" spans="1:9" ht="15" customHeight="1" x14ac:dyDescent="0.4">
      <c r="B8" s="122" t="s">
        <v>345</v>
      </c>
      <c r="C8" s="153">
        <v>1012</v>
      </c>
      <c r="D8" s="153">
        <v>519</v>
      </c>
      <c r="E8" s="153">
        <v>493</v>
      </c>
      <c r="F8" s="157" t="s">
        <v>344</v>
      </c>
      <c r="G8" s="153">
        <v>2294</v>
      </c>
      <c r="H8" s="160">
        <v>1170</v>
      </c>
      <c r="I8" s="153">
        <v>1124</v>
      </c>
    </row>
    <row r="9" spans="1:9" ht="15" customHeight="1" x14ac:dyDescent="0.4">
      <c r="B9" s="122" t="s">
        <v>343</v>
      </c>
      <c r="C9" s="153">
        <v>1108</v>
      </c>
      <c r="D9" s="153">
        <v>562</v>
      </c>
      <c r="E9" s="153">
        <v>546</v>
      </c>
      <c r="F9" s="157" t="s">
        <v>340</v>
      </c>
      <c r="G9" s="153">
        <v>2889</v>
      </c>
      <c r="H9" s="160">
        <v>1405</v>
      </c>
      <c r="I9" s="153">
        <v>1484</v>
      </c>
    </row>
    <row r="10" spans="1:9" ht="15" customHeight="1" x14ac:dyDescent="0.4">
      <c r="B10" s="122" t="s">
        <v>78</v>
      </c>
      <c r="C10" s="153">
        <v>914</v>
      </c>
      <c r="D10" s="153">
        <v>468</v>
      </c>
      <c r="E10" s="153">
        <v>446</v>
      </c>
      <c r="F10" s="157" t="s">
        <v>284</v>
      </c>
      <c r="G10" s="153">
        <v>2119</v>
      </c>
      <c r="H10" s="160">
        <v>1006</v>
      </c>
      <c r="I10" s="153">
        <v>1113</v>
      </c>
    </row>
    <row r="11" spans="1:9" ht="15" customHeight="1" x14ac:dyDescent="0.4">
      <c r="B11" s="122" t="s">
        <v>339</v>
      </c>
      <c r="C11" s="153">
        <v>920</v>
      </c>
      <c r="D11" s="153">
        <v>469</v>
      </c>
      <c r="E11" s="153">
        <v>451</v>
      </c>
      <c r="F11" s="157" t="s">
        <v>338</v>
      </c>
      <c r="G11" s="153">
        <v>1644</v>
      </c>
      <c r="H11" s="160">
        <v>686</v>
      </c>
      <c r="I11" s="153">
        <v>958</v>
      </c>
    </row>
    <row r="12" spans="1:9" ht="15" customHeight="1" x14ac:dyDescent="0.4">
      <c r="B12" s="122" t="s">
        <v>327</v>
      </c>
      <c r="C12" s="153">
        <v>965</v>
      </c>
      <c r="D12" s="153">
        <v>507</v>
      </c>
      <c r="E12" s="153">
        <v>458</v>
      </c>
      <c r="F12" s="157" t="s">
        <v>337</v>
      </c>
      <c r="G12" s="153">
        <v>1353</v>
      </c>
      <c r="H12" s="160">
        <v>508</v>
      </c>
      <c r="I12" s="153">
        <v>845</v>
      </c>
    </row>
    <row r="13" spans="1:9" ht="15" customHeight="1" x14ac:dyDescent="0.4">
      <c r="B13" s="122" t="s">
        <v>335</v>
      </c>
      <c r="C13" s="153">
        <v>1198</v>
      </c>
      <c r="D13" s="153">
        <v>605</v>
      </c>
      <c r="E13" s="153">
        <v>593</v>
      </c>
      <c r="F13" s="157" t="s">
        <v>334</v>
      </c>
      <c r="G13" s="153">
        <v>1038</v>
      </c>
      <c r="H13" s="160">
        <v>278</v>
      </c>
      <c r="I13" s="153">
        <v>760</v>
      </c>
    </row>
    <row r="14" spans="1:9" ht="15" customHeight="1" x14ac:dyDescent="0.4">
      <c r="B14" s="151" t="s">
        <v>141</v>
      </c>
      <c r="C14" s="154">
        <v>1451</v>
      </c>
      <c r="D14" s="154">
        <v>719</v>
      </c>
      <c r="E14" s="154">
        <v>732</v>
      </c>
      <c r="F14" s="158"/>
      <c r="G14" s="154"/>
      <c r="H14" s="161"/>
      <c r="I14" s="154"/>
    </row>
    <row r="15" spans="1:9" ht="15" customHeight="1" x14ac:dyDescent="0.4">
      <c r="B15" s="133"/>
      <c r="C15" s="155"/>
      <c r="D15" s="155"/>
      <c r="E15" s="155"/>
      <c r="F15" s="133"/>
      <c r="H15" s="162"/>
      <c r="I15" s="35" t="s">
        <v>596</v>
      </c>
    </row>
    <row r="16" spans="1:9" ht="15" customHeight="1" x14ac:dyDescent="0.4">
      <c r="B16" s="126" t="s">
        <v>262</v>
      </c>
      <c r="C16" s="133"/>
      <c r="D16" s="133"/>
      <c r="E16" s="133"/>
      <c r="F16" s="133"/>
      <c r="G16" s="133"/>
      <c r="I16" s="155"/>
    </row>
    <row r="17" spans="2:2" ht="15" customHeight="1" x14ac:dyDescent="0.4">
      <c r="B17" s="126" t="s">
        <v>0</v>
      </c>
    </row>
    <row r="18" spans="2:2" ht="15" customHeight="1" x14ac:dyDescent="0.4"/>
    <row r="19" spans="2:2" ht="15" customHeight="1" x14ac:dyDescent="0.4">
      <c r="B19" s="401" t="s">
        <v>42</v>
      </c>
    </row>
    <row r="20" spans="2:2" ht="15" customHeight="1" x14ac:dyDescent="0.4"/>
    <row r="21" spans="2:2" ht="15" customHeight="1" x14ac:dyDescent="0.4"/>
    <row r="22" spans="2:2" ht="15" customHeight="1" x14ac:dyDescent="0.4"/>
    <row r="23" spans="2:2" ht="15" customHeight="1" x14ac:dyDescent="0.4"/>
    <row r="24" spans="2:2" ht="15" customHeight="1" x14ac:dyDescent="0.4"/>
    <row r="25" spans="2:2" ht="15" customHeight="1" x14ac:dyDescent="0.4"/>
  </sheetData>
  <sheetProtection sheet="1" objects="1" scenarios="1"/>
  <phoneticPr fontId="3"/>
  <hyperlinks>
    <hyperlink ref="B19" location="目次!A1" display="目次へ戻る" xr:uid="{00000000-0004-0000-0A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33"/>
  <sheetViews>
    <sheetView showGridLines="0" zoomScale="96" zoomScaleNormal="96" zoomScaleSheetLayoutView="100" workbookViewId="0">
      <pane xSplit="2" ySplit="5" topLeftCell="C6" activePane="bottomRight" state="frozen"/>
      <selection activeCell="E9" sqref="E9"/>
      <selection pane="topRight" activeCell="E9" sqref="E9"/>
      <selection pane="bottomLeft" activeCell="E9" sqref="E9"/>
      <selection pane="bottomRight" activeCell="C26" sqref="C26"/>
    </sheetView>
  </sheetViews>
  <sheetFormatPr defaultRowHeight="15" customHeight="1" x14ac:dyDescent="0.15"/>
  <cols>
    <col min="1" max="1" width="5.625" style="164" customWidth="1"/>
    <col min="2" max="2" width="14.75" style="164" customWidth="1"/>
    <col min="3" max="23" width="9.625" style="164" customWidth="1"/>
    <col min="24" max="26" width="9" style="164" customWidth="1"/>
    <col min="27" max="29" width="9.75" style="164" customWidth="1"/>
    <col min="30" max="30" width="9" style="164" customWidth="1"/>
    <col min="31" max="16384" width="9" style="164"/>
  </cols>
  <sheetData>
    <row r="1" spans="1:20" ht="20.25" customHeight="1" x14ac:dyDescent="0.2">
      <c r="A1" s="167" t="s">
        <v>409</v>
      </c>
      <c r="D1" s="179"/>
      <c r="E1" s="165"/>
      <c r="F1" s="165"/>
      <c r="G1" s="165"/>
      <c r="H1" s="165"/>
      <c r="I1" s="165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</row>
    <row r="2" spans="1:20" ht="15" customHeight="1" x14ac:dyDescent="0.15">
      <c r="B2" s="165"/>
      <c r="C2" s="165"/>
      <c r="D2" s="165"/>
      <c r="E2" s="165"/>
      <c r="F2" s="165"/>
      <c r="G2" s="165"/>
      <c r="H2" s="181"/>
      <c r="I2" s="165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81" t="s">
        <v>373</v>
      </c>
    </row>
    <row r="3" spans="1:20" ht="15" customHeight="1" x14ac:dyDescent="0.15">
      <c r="B3" s="427" t="s">
        <v>24</v>
      </c>
      <c r="C3" s="415" t="s">
        <v>371</v>
      </c>
      <c r="D3" s="416"/>
      <c r="E3" s="417"/>
      <c r="F3" s="415" t="s">
        <v>274</v>
      </c>
      <c r="G3" s="416"/>
      <c r="H3" s="417"/>
      <c r="I3" s="421"/>
      <c r="J3" s="422"/>
      <c r="K3" s="189"/>
      <c r="L3" s="191" t="s">
        <v>62</v>
      </c>
      <c r="M3" s="191"/>
      <c r="N3" s="191"/>
      <c r="O3" s="191"/>
      <c r="P3" s="191"/>
      <c r="Q3" s="192"/>
      <c r="R3" s="415" t="s">
        <v>370</v>
      </c>
      <c r="S3" s="416"/>
      <c r="T3" s="417"/>
    </row>
    <row r="4" spans="1:20" ht="15" customHeight="1" x14ac:dyDescent="0.15">
      <c r="B4" s="428"/>
      <c r="C4" s="418"/>
      <c r="D4" s="419"/>
      <c r="E4" s="420"/>
      <c r="F4" s="418"/>
      <c r="G4" s="419"/>
      <c r="H4" s="420"/>
      <c r="I4" s="182"/>
      <c r="J4" s="188" t="s">
        <v>241</v>
      </c>
      <c r="K4" s="190"/>
      <c r="L4" s="423" t="s">
        <v>365</v>
      </c>
      <c r="M4" s="424"/>
      <c r="N4" s="425"/>
      <c r="O4" s="421" t="s">
        <v>363</v>
      </c>
      <c r="P4" s="422"/>
      <c r="Q4" s="426"/>
      <c r="R4" s="418"/>
      <c r="S4" s="419"/>
      <c r="T4" s="420"/>
    </row>
    <row r="5" spans="1:20" ht="15" customHeight="1" x14ac:dyDescent="0.15">
      <c r="B5" s="429"/>
      <c r="C5" s="173" t="s">
        <v>362</v>
      </c>
      <c r="D5" s="180" t="s">
        <v>183</v>
      </c>
      <c r="E5" s="173" t="s">
        <v>181</v>
      </c>
      <c r="F5" s="173" t="s">
        <v>362</v>
      </c>
      <c r="G5" s="180" t="s">
        <v>183</v>
      </c>
      <c r="H5" s="173" t="s">
        <v>181</v>
      </c>
      <c r="I5" s="173" t="s">
        <v>362</v>
      </c>
      <c r="J5" s="180" t="s">
        <v>183</v>
      </c>
      <c r="K5" s="173" t="s">
        <v>181</v>
      </c>
      <c r="L5" s="173" t="s">
        <v>362</v>
      </c>
      <c r="M5" s="180" t="s">
        <v>183</v>
      </c>
      <c r="N5" s="173" t="s">
        <v>181</v>
      </c>
      <c r="O5" s="173" t="s">
        <v>362</v>
      </c>
      <c r="P5" s="180" t="s">
        <v>183</v>
      </c>
      <c r="Q5" s="173" t="s">
        <v>181</v>
      </c>
      <c r="R5" s="173" t="s">
        <v>362</v>
      </c>
      <c r="S5" s="180" t="s">
        <v>183</v>
      </c>
      <c r="T5" s="173" t="s">
        <v>181</v>
      </c>
    </row>
    <row r="6" spans="1:20" ht="15" customHeight="1" x14ac:dyDescent="0.15">
      <c r="B6" s="168" t="s">
        <v>140</v>
      </c>
      <c r="C6" s="174">
        <f t="shared" ref="C6:C19" si="0">SUM(D6:E6)</f>
        <v>36628</v>
      </c>
      <c r="D6" s="174">
        <f>SUM(G6+J6+S6)+4</f>
        <v>17439</v>
      </c>
      <c r="E6" s="174">
        <f>SUM(H6+K6+T6)+1</f>
        <v>19189</v>
      </c>
      <c r="F6" s="174">
        <f t="shared" ref="F6:F19" si="1">SUM(G6:H6)</f>
        <v>4712</v>
      </c>
      <c r="G6" s="174">
        <v>2429</v>
      </c>
      <c r="H6" s="174">
        <v>2283</v>
      </c>
      <c r="I6" s="183">
        <f t="shared" ref="I6:I22" si="2">SUM(J6:K6)</f>
        <v>21886</v>
      </c>
      <c r="J6" s="174">
        <f>M6+P6</f>
        <v>10881</v>
      </c>
      <c r="K6" s="174">
        <f>N6+Q6</f>
        <v>11005</v>
      </c>
      <c r="L6" s="183">
        <f t="shared" ref="L6:L19" si="3">SUM(M6:N6)</f>
        <v>7420</v>
      </c>
      <c r="M6" s="174">
        <v>3694</v>
      </c>
      <c r="N6" s="174">
        <v>3726</v>
      </c>
      <c r="O6" s="183">
        <f t="shared" ref="O6:O19" si="4">SUM(P6:Q6)</f>
        <v>14466</v>
      </c>
      <c r="P6" s="174">
        <v>7187</v>
      </c>
      <c r="Q6" s="174">
        <v>7279</v>
      </c>
      <c r="R6" s="183">
        <f t="shared" ref="R6:R11" si="5">SUM(S6:T6)</f>
        <v>10025</v>
      </c>
      <c r="S6" s="174">
        <v>4125</v>
      </c>
      <c r="T6" s="174">
        <v>5900</v>
      </c>
    </row>
    <row r="7" spans="1:20" ht="15" customHeight="1" x14ac:dyDescent="0.15">
      <c r="B7" s="168" t="s">
        <v>137</v>
      </c>
      <c r="C7" s="174">
        <f t="shared" si="0"/>
        <v>36299</v>
      </c>
      <c r="D7" s="174">
        <v>17195</v>
      </c>
      <c r="E7" s="174">
        <v>19104</v>
      </c>
      <c r="F7" s="174">
        <f t="shared" si="1"/>
        <v>4554</v>
      </c>
      <c r="G7" s="174">
        <v>2338</v>
      </c>
      <c r="H7" s="174">
        <v>2216</v>
      </c>
      <c r="I7" s="183">
        <f t="shared" si="2"/>
        <v>21613</v>
      </c>
      <c r="J7" s="174">
        <f>M7+P7</f>
        <v>10695</v>
      </c>
      <c r="K7" s="174">
        <f>N7+Q7</f>
        <v>10918</v>
      </c>
      <c r="L7" s="183">
        <f t="shared" si="3"/>
        <v>7280</v>
      </c>
      <c r="M7" s="174">
        <v>3592</v>
      </c>
      <c r="N7" s="174">
        <v>3688</v>
      </c>
      <c r="O7" s="183">
        <f t="shared" si="4"/>
        <v>14333</v>
      </c>
      <c r="P7" s="174">
        <v>7103</v>
      </c>
      <c r="Q7" s="174">
        <v>7230</v>
      </c>
      <c r="R7" s="183">
        <f t="shared" si="5"/>
        <v>10127</v>
      </c>
      <c r="S7" s="174">
        <v>4158</v>
      </c>
      <c r="T7" s="174">
        <v>5969</v>
      </c>
    </row>
    <row r="8" spans="1:20" ht="15" customHeight="1" x14ac:dyDescent="0.15">
      <c r="B8" s="170" t="s">
        <v>310</v>
      </c>
      <c r="C8" s="175">
        <f t="shared" si="0"/>
        <v>36013</v>
      </c>
      <c r="D8" s="175">
        <v>17091</v>
      </c>
      <c r="E8" s="175">
        <f>SUM(H8,K8,T8)</f>
        <v>18922</v>
      </c>
      <c r="F8" s="175">
        <f t="shared" si="1"/>
        <v>4450</v>
      </c>
      <c r="G8" s="175">
        <v>2283</v>
      </c>
      <c r="H8" s="175">
        <v>2167</v>
      </c>
      <c r="I8" s="184">
        <f t="shared" si="2"/>
        <v>21306</v>
      </c>
      <c r="J8" s="175">
        <f t="shared" ref="J8:K12" si="6">SUM(M8,P8)</f>
        <v>10601</v>
      </c>
      <c r="K8" s="175">
        <f t="shared" si="6"/>
        <v>10705</v>
      </c>
      <c r="L8" s="184">
        <f t="shared" si="3"/>
        <v>6973</v>
      </c>
      <c r="M8" s="175">
        <v>3484</v>
      </c>
      <c r="N8" s="175">
        <v>3489</v>
      </c>
      <c r="O8" s="184">
        <f t="shared" si="4"/>
        <v>14333</v>
      </c>
      <c r="P8" s="175">
        <v>7117</v>
      </c>
      <c r="Q8" s="175">
        <v>7216</v>
      </c>
      <c r="R8" s="184">
        <f t="shared" si="5"/>
        <v>10256</v>
      </c>
      <c r="S8" s="175">
        <v>4206</v>
      </c>
      <c r="T8" s="175">
        <v>6050</v>
      </c>
    </row>
    <row r="9" spans="1:20" ht="15" customHeight="1" x14ac:dyDescent="0.15">
      <c r="B9" s="168" t="s">
        <v>361</v>
      </c>
      <c r="C9" s="174">
        <f t="shared" si="0"/>
        <v>35620</v>
      </c>
      <c r="D9" s="174">
        <f>SUM(G9,J9,S9)</f>
        <v>16886</v>
      </c>
      <c r="E9" s="174">
        <f>SUM(H9,K9,T9)</f>
        <v>18734</v>
      </c>
      <c r="F9" s="174">
        <f t="shared" si="1"/>
        <v>4306</v>
      </c>
      <c r="G9" s="174">
        <v>2200</v>
      </c>
      <c r="H9" s="174">
        <v>2106</v>
      </c>
      <c r="I9" s="183">
        <f t="shared" si="2"/>
        <v>20926</v>
      </c>
      <c r="J9" s="174">
        <f t="shared" si="6"/>
        <v>10421</v>
      </c>
      <c r="K9" s="174">
        <f t="shared" si="6"/>
        <v>10505</v>
      </c>
      <c r="L9" s="183">
        <f t="shared" si="3"/>
        <v>6830</v>
      </c>
      <c r="M9" s="174">
        <v>3399</v>
      </c>
      <c r="N9" s="174">
        <v>3431</v>
      </c>
      <c r="O9" s="183">
        <f t="shared" si="4"/>
        <v>14096</v>
      </c>
      <c r="P9" s="174">
        <v>7022</v>
      </c>
      <c r="Q9" s="174">
        <v>7074</v>
      </c>
      <c r="R9" s="183">
        <f t="shared" si="5"/>
        <v>10388</v>
      </c>
      <c r="S9" s="174">
        <v>4265</v>
      </c>
      <c r="T9" s="174">
        <v>6123</v>
      </c>
    </row>
    <row r="10" spans="1:20" ht="15" customHeight="1" x14ac:dyDescent="0.15">
      <c r="B10" s="168" t="s">
        <v>359</v>
      </c>
      <c r="C10" s="174">
        <f t="shared" si="0"/>
        <v>35185</v>
      </c>
      <c r="D10" s="174">
        <v>16662</v>
      </c>
      <c r="E10" s="174">
        <v>18523</v>
      </c>
      <c r="F10" s="174">
        <f t="shared" si="1"/>
        <v>4145</v>
      </c>
      <c r="G10" s="174">
        <v>2141</v>
      </c>
      <c r="H10" s="174">
        <v>2004</v>
      </c>
      <c r="I10" s="183">
        <f t="shared" si="2"/>
        <v>20511</v>
      </c>
      <c r="J10" s="174">
        <f t="shared" si="6"/>
        <v>10202</v>
      </c>
      <c r="K10" s="174">
        <f t="shared" si="6"/>
        <v>10309</v>
      </c>
      <c r="L10" s="183">
        <f t="shared" si="3"/>
        <v>6526</v>
      </c>
      <c r="M10" s="174">
        <v>3202</v>
      </c>
      <c r="N10" s="174">
        <v>3324</v>
      </c>
      <c r="O10" s="183">
        <f t="shared" si="4"/>
        <v>13985</v>
      </c>
      <c r="P10" s="174">
        <v>7000</v>
      </c>
      <c r="Q10" s="174">
        <v>6985</v>
      </c>
      <c r="R10" s="183">
        <f t="shared" si="5"/>
        <v>10528</v>
      </c>
      <c r="S10" s="174">
        <v>4318</v>
      </c>
      <c r="T10" s="174">
        <v>6210</v>
      </c>
    </row>
    <row r="11" spans="1:20" ht="15" customHeight="1" x14ac:dyDescent="0.15">
      <c r="B11" s="168" t="s">
        <v>85</v>
      </c>
      <c r="C11" s="174">
        <f t="shared" si="0"/>
        <v>34784</v>
      </c>
      <c r="D11" s="174">
        <v>16479</v>
      </c>
      <c r="E11" s="174">
        <v>18305</v>
      </c>
      <c r="F11" s="174">
        <f t="shared" si="1"/>
        <v>4005</v>
      </c>
      <c r="G11" s="174">
        <v>2069</v>
      </c>
      <c r="H11" s="174">
        <v>1936</v>
      </c>
      <c r="I11" s="183">
        <f t="shared" si="2"/>
        <v>20156</v>
      </c>
      <c r="J11" s="174">
        <f t="shared" si="6"/>
        <v>10033</v>
      </c>
      <c r="K11" s="174">
        <f t="shared" si="6"/>
        <v>10123</v>
      </c>
      <c r="L11" s="183">
        <f t="shared" si="3"/>
        <v>6362</v>
      </c>
      <c r="M11" s="174">
        <v>3153</v>
      </c>
      <c r="N11" s="174">
        <v>3209</v>
      </c>
      <c r="O11" s="183">
        <f t="shared" si="4"/>
        <v>13794</v>
      </c>
      <c r="P11" s="174">
        <v>6880</v>
      </c>
      <c r="Q11" s="174">
        <v>6914</v>
      </c>
      <c r="R11" s="183">
        <f t="shared" si="5"/>
        <v>10623</v>
      </c>
      <c r="S11" s="174">
        <v>4377</v>
      </c>
      <c r="T11" s="174">
        <v>6246</v>
      </c>
    </row>
    <row r="12" spans="1:20" ht="15" customHeight="1" x14ac:dyDescent="0.15">
      <c r="B12" s="168" t="s">
        <v>132</v>
      </c>
      <c r="C12" s="174">
        <f t="shared" si="0"/>
        <v>34320</v>
      </c>
      <c r="D12" s="174">
        <f>SUM(G12,J12,S12)</f>
        <v>16299</v>
      </c>
      <c r="E12" s="174">
        <f>SUM(H12,K12,T12)</f>
        <v>18021</v>
      </c>
      <c r="F12" s="174">
        <f t="shared" si="1"/>
        <v>3867</v>
      </c>
      <c r="G12" s="174">
        <v>2008</v>
      </c>
      <c r="H12" s="174">
        <v>1859</v>
      </c>
      <c r="I12" s="183">
        <f t="shared" si="2"/>
        <v>19742</v>
      </c>
      <c r="J12" s="174">
        <f t="shared" si="6"/>
        <v>9852</v>
      </c>
      <c r="K12" s="174">
        <f t="shared" si="6"/>
        <v>9890</v>
      </c>
      <c r="L12" s="183">
        <f t="shared" si="3"/>
        <v>6106</v>
      </c>
      <c r="M12" s="174">
        <v>3039</v>
      </c>
      <c r="N12" s="174">
        <v>3067</v>
      </c>
      <c r="O12" s="183">
        <f t="shared" si="4"/>
        <v>13636</v>
      </c>
      <c r="P12" s="174">
        <v>6813</v>
      </c>
      <c r="Q12" s="174">
        <v>6823</v>
      </c>
      <c r="R12" s="183">
        <v>10711</v>
      </c>
      <c r="S12" s="174">
        <v>4439</v>
      </c>
      <c r="T12" s="174">
        <v>6272</v>
      </c>
    </row>
    <row r="13" spans="1:20" ht="15" customHeight="1" x14ac:dyDescent="0.15">
      <c r="B13" s="170" t="s">
        <v>131</v>
      </c>
      <c r="C13" s="175">
        <f t="shared" si="0"/>
        <v>33836</v>
      </c>
      <c r="D13" s="175">
        <v>16036</v>
      </c>
      <c r="E13" s="175">
        <v>17800</v>
      </c>
      <c r="F13" s="175">
        <f t="shared" si="1"/>
        <v>3776</v>
      </c>
      <c r="G13" s="175">
        <v>1970</v>
      </c>
      <c r="H13" s="175">
        <v>1806</v>
      </c>
      <c r="I13" s="184">
        <f t="shared" si="2"/>
        <v>19455</v>
      </c>
      <c r="J13" s="175">
        <v>9700</v>
      </c>
      <c r="K13" s="175">
        <v>9755</v>
      </c>
      <c r="L13" s="184">
        <f t="shared" si="3"/>
        <v>5946</v>
      </c>
      <c r="M13" s="175">
        <v>2938</v>
      </c>
      <c r="N13" s="175">
        <v>3008</v>
      </c>
      <c r="O13" s="184">
        <f t="shared" si="4"/>
        <v>13509</v>
      </c>
      <c r="P13" s="175">
        <v>6762</v>
      </c>
      <c r="Q13" s="175">
        <v>6747</v>
      </c>
      <c r="R13" s="184">
        <f t="shared" ref="R13:R19" si="7">SUM(S13:T13)</f>
        <v>10600</v>
      </c>
      <c r="S13" s="175">
        <v>4365</v>
      </c>
      <c r="T13" s="175">
        <v>6235</v>
      </c>
    </row>
    <row r="14" spans="1:20" ht="15" customHeight="1" x14ac:dyDescent="0.15">
      <c r="B14" s="168" t="s">
        <v>130</v>
      </c>
      <c r="C14" s="174">
        <f t="shared" si="0"/>
        <v>33408</v>
      </c>
      <c r="D14" s="174">
        <v>15795</v>
      </c>
      <c r="E14" s="174">
        <v>17613</v>
      </c>
      <c r="F14" s="174">
        <f t="shared" si="1"/>
        <v>3643</v>
      </c>
      <c r="G14" s="174">
        <v>1902</v>
      </c>
      <c r="H14" s="174">
        <v>1741</v>
      </c>
      <c r="I14" s="183">
        <f t="shared" si="2"/>
        <v>19274</v>
      </c>
      <c r="J14" s="174">
        <v>9584</v>
      </c>
      <c r="K14" s="174">
        <v>9690</v>
      </c>
      <c r="L14" s="183">
        <f t="shared" si="3"/>
        <v>5800</v>
      </c>
      <c r="M14" s="174">
        <v>2838</v>
      </c>
      <c r="N14" s="174">
        <v>2962</v>
      </c>
      <c r="O14" s="183">
        <f t="shared" si="4"/>
        <v>13474</v>
      </c>
      <c r="P14" s="174">
        <v>6746</v>
      </c>
      <c r="Q14" s="174">
        <v>6728</v>
      </c>
      <c r="R14" s="183">
        <f t="shared" si="7"/>
        <v>10486</v>
      </c>
      <c r="S14" s="174">
        <v>4308</v>
      </c>
      <c r="T14" s="174">
        <v>6178</v>
      </c>
    </row>
    <row r="15" spans="1:20" ht="15" customHeight="1" x14ac:dyDescent="0.15">
      <c r="B15" s="168" t="s">
        <v>129</v>
      </c>
      <c r="C15" s="174">
        <f t="shared" si="0"/>
        <v>32882</v>
      </c>
      <c r="D15" s="174">
        <v>15541</v>
      </c>
      <c r="E15" s="174">
        <v>17341</v>
      </c>
      <c r="F15" s="174">
        <f t="shared" si="1"/>
        <v>3515</v>
      </c>
      <c r="G15" s="174">
        <v>1819</v>
      </c>
      <c r="H15" s="174">
        <v>1696</v>
      </c>
      <c r="I15" s="183">
        <f t="shared" si="2"/>
        <v>18755</v>
      </c>
      <c r="J15" s="174">
        <v>9313</v>
      </c>
      <c r="K15" s="174">
        <v>9442</v>
      </c>
      <c r="L15" s="183">
        <f t="shared" si="3"/>
        <v>5580</v>
      </c>
      <c r="M15" s="174">
        <v>2728</v>
      </c>
      <c r="N15" s="174">
        <v>2852</v>
      </c>
      <c r="O15" s="183">
        <f t="shared" si="4"/>
        <v>13175</v>
      </c>
      <c r="P15" s="174">
        <v>6585</v>
      </c>
      <c r="Q15" s="174">
        <v>6590</v>
      </c>
      <c r="R15" s="183">
        <f t="shared" si="7"/>
        <v>10607</v>
      </c>
      <c r="S15" s="174">
        <v>4408</v>
      </c>
      <c r="T15" s="174">
        <v>6199</v>
      </c>
    </row>
    <row r="16" spans="1:20" ht="15" customHeight="1" x14ac:dyDescent="0.15">
      <c r="B16" s="168" t="s">
        <v>127</v>
      </c>
      <c r="C16" s="174">
        <f t="shared" si="0"/>
        <v>32419</v>
      </c>
      <c r="D16" s="174">
        <v>15326</v>
      </c>
      <c r="E16" s="174">
        <v>17093</v>
      </c>
      <c r="F16" s="174">
        <f t="shared" si="1"/>
        <v>3394</v>
      </c>
      <c r="G16" s="174">
        <v>1747</v>
      </c>
      <c r="H16" s="174">
        <v>1647</v>
      </c>
      <c r="I16" s="183">
        <f t="shared" si="2"/>
        <v>18198</v>
      </c>
      <c r="J16" s="174">
        <v>9060</v>
      </c>
      <c r="K16" s="174">
        <v>9138</v>
      </c>
      <c r="L16" s="183">
        <f t="shared" si="3"/>
        <v>5329</v>
      </c>
      <c r="M16" s="174">
        <v>2602</v>
      </c>
      <c r="N16" s="174">
        <v>2727</v>
      </c>
      <c r="O16" s="183">
        <f t="shared" si="4"/>
        <v>12869</v>
      </c>
      <c r="P16" s="174">
        <v>6458</v>
      </c>
      <c r="Q16" s="174">
        <v>6411</v>
      </c>
      <c r="R16" s="183">
        <f t="shared" si="7"/>
        <v>10822</v>
      </c>
      <c r="S16" s="174">
        <v>4518</v>
      </c>
      <c r="T16" s="174">
        <v>6304</v>
      </c>
    </row>
    <row r="17" spans="2:24" ht="15" customHeight="1" x14ac:dyDescent="0.15">
      <c r="B17" s="168" t="s">
        <v>73</v>
      </c>
      <c r="C17" s="174">
        <f t="shared" si="0"/>
        <v>31961</v>
      </c>
      <c r="D17" s="174">
        <v>15093</v>
      </c>
      <c r="E17" s="174">
        <v>16868</v>
      </c>
      <c r="F17" s="174">
        <f t="shared" si="1"/>
        <v>3314</v>
      </c>
      <c r="G17" s="174">
        <v>1695</v>
      </c>
      <c r="H17" s="174">
        <v>1619</v>
      </c>
      <c r="I17" s="183">
        <f t="shared" si="2"/>
        <v>17677</v>
      </c>
      <c r="J17" s="174">
        <f>M17+P17</f>
        <v>8807</v>
      </c>
      <c r="K17" s="174">
        <f>N17+Q17</f>
        <v>8870</v>
      </c>
      <c r="L17" s="183">
        <f t="shared" si="3"/>
        <v>5204</v>
      </c>
      <c r="M17" s="174">
        <v>2552</v>
      </c>
      <c r="N17" s="174">
        <v>2652</v>
      </c>
      <c r="O17" s="183">
        <f t="shared" si="4"/>
        <v>12473</v>
      </c>
      <c r="P17" s="174">
        <v>6255</v>
      </c>
      <c r="Q17" s="174">
        <v>6218</v>
      </c>
      <c r="R17" s="183">
        <f t="shared" si="7"/>
        <v>10965</v>
      </c>
      <c r="S17" s="174">
        <v>4590</v>
      </c>
      <c r="T17" s="174">
        <v>6375</v>
      </c>
    </row>
    <row r="18" spans="2:24" ht="15" customHeight="1" x14ac:dyDescent="0.15">
      <c r="B18" s="170" t="s">
        <v>124</v>
      </c>
      <c r="C18" s="175">
        <f t="shared" si="0"/>
        <v>31569</v>
      </c>
      <c r="D18" s="175">
        <v>14951</v>
      </c>
      <c r="E18" s="175">
        <v>16618</v>
      </c>
      <c r="F18" s="175">
        <f t="shared" si="1"/>
        <v>3224</v>
      </c>
      <c r="G18" s="175">
        <v>1651</v>
      </c>
      <c r="H18" s="175">
        <v>1573</v>
      </c>
      <c r="I18" s="184">
        <f t="shared" si="2"/>
        <v>17162</v>
      </c>
      <c r="J18" s="175">
        <v>8563</v>
      </c>
      <c r="K18" s="175">
        <v>8599</v>
      </c>
      <c r="L18" s="184">
        <f t="shared" si="3"/>
        <v>4998</v>
      </c>
      <c r="M18" s="175">
        <v>2492</v>
      </c>
      <c r="N18" s="175">
        <v>2506</v>
      </c>
      <c r="O18" s="184">
        <f t="shared" si="4"/>
        <v>12164</v>
      </c>
      <c r="P18" s="175">
        <v>6071</v>
      </c>
      <c r="Q18" s="175">
        <v>6093</v>
      </c>
      <c r="R18" s="184">
        <f t="shared" si="7"/>
        <v>11118</v>
      </c>
      <c r="S18" s="175">
        <v>4700</v>
      </c>
      <c r="T18" s="175">
        <v>6418</v>
      </c>
    </row>
    <row r="19" spans="2:24" ht="15" customHeight="1" x14ac:dyDescent="0.15">
      <c r="B19" s="171" t="s">
        <v>122</v>
      </c>
      <c r="C19" s="176">
        <f t="shared" si="0"/>
        <v>31135</v>
      </c>
      <c r="D19" s="176">
        <v>14788</v>
      </c>
      <c r="E19" s="176">
        <v>16347</v>
      </c>
      <c r="F19" s="176">
        <f t="shared" si="1"/>
        <v>3124</v>
      </c>
      <c r="G19" s="176">
        <v>1599</v>
      </c>
      <c r="H19" s="176">
        <v>1525</v>
      </c>
      <c r="I19" s="185">
        <f t="shared" si="2"/>
        <v>16665</v>
      </c>
      <c r="J19" s="176">
        <f t="shared" ref="J19:K22" si="8">M19+P19</f>
        <v>8344</v>
      </c>
      <c r="K19" s="176">
        <f t="shared" si="8"/>
        <v>8321</v>
      </c>
      <c r="L19" s="185">
        <f t="shared" si="3"/>
        <v>4859</v>
      </c>
      <c r="M19" s="176">
        <v>2439</v>
      </c>
      <c r="N19" s="176">
        <v>2420</v>
      </c>
      <c r="O19" s="185">
        <f t="shared" si="4"/>
        <v>11806</v>
      </c>
      <c r="P19" s="176">
        <v>5905</v>
      </c>
      <c r="Q19" s="176">
        <v>5901</v>
      </c>
      <c r="R19" s="185">
        <f t="shared" si="7"/>
        <v>11281</v>
      </c>
      <c r="S19" s="176">
        <v>4808</v>
      </c>
      <c r="T19" s="176">
        <v>6473</v>
      </c>
    </row>
    <row r="20" spans="2:24" ht="15" customHeight="1" x14ac:dyDescent="0.15">
      <c r="B20" s="168" t="s">
        <v>121</v>
      </c>
      <c r="C20" s="174">
        <v>30633</v>
      </c>
      <c r="D20" s="174">
        <v>14554</v>
      </c>
      <c r="E20" s="174">
        <v>16079</v>
      </c>
      <c r="F20" s="174">
        <v>3013</v>
      </c>
      <c r="G20" s="174">
        <v>1554</v>
      </c>
      <c r="H20" s="174">
        <v>1459</v>
      </c>
      <c r="I20" s="183">
        <f t="shared" si="2"/>
        <v>16190</v>
      </c>
      <c r="J20" s="174">
        <f t="shared" si="8"/>
        <v>8109</v>
      </c>
      <c r="K20" s="174">
        <f t="shared" si="8"/>
        <v>8081</v>
      </c>
      <c r="L20" s="183">
        <v>4626</v>
      </c>
      <c r="M20" s="174">
        <v>2346</v>
      </c>
      <c r="N20" s="174">
        <v>2280</v>
      </c>
      <c r="O20" s="183">
        <v>11564</v>
      </c>
      <c r="P20" s="174">
        <v>5763</v>
      </c>
      <c r="Q20" s="174">
        <v>5801</v>
      </c>
      <c r="R20" s="183">
        <v>11365</v>
      </c>
      <c r="S20" s="174">
        <v>4854</v>
      </c>
      <c r="T20" s="174">
        <v>6511</v>
      </c>
    </row>
    <row r="21" spans="2:24" s="165" customFormat="1" ht="15" customHeight="1" x14ac:dyDescent="0.15">
      <c r="B21" s="168" t="s">
        <v>116</v>
      </c>
      <c r="C21" s="174">
        <v>30211</v>
      </c>
      <c r="D21" s="174">
        <v>14384</v>
      </c>
      <c r="E21" s="174">
        <v>15827</v>
      </c>
      <c r="F21" s="174">
        <v>2910</v>
      </c>
      <c r="G21" s="174">
        <v>1486</v>
      </c>
      <c r="H21" s="174">
        <v>1424</v>
      </c>
      <c r="I21" s="183">
        <f t="shared" si="2"/>
        <v>15711</v>
      </c>
      <c r="J21" s="174">
        <f t="shared" si="8"/>
        <v>7894</v>
      </c>
      <c r="K21" s="174">
        <f t="shared" si="8"/>
        <v>7817</v>
      </c>
      <c r="L21" s="183">
        <v>4489</v>
      </c>
      <c r="M21" s="174">
        <v>2284</v>
      </c>
      <c r="N21" s="174">
        <v>2205</v>
      </c>
      <c r="O21" s="183">
        <v>11222</v>
      </c>
      <c r="P21" s="174">
        <v>5610</v>
      </c>
      <c r="Q21" s="174">
        <v>5612</v>
      </c>
      <c r="R21" s="183">
        <v>11525</v>
      </c>
      <c r="S21" s="174">
        <v>4967</v>
      </c>
      <c r="T21" s="174">
        <v>6558</v>
      </c>
      <c r="X21" s="164"/>
    </row>
    <row r="22" spans="2:24" s="165" customFormat="1" ht="15" customHeight="1" x14ac:dyDescent="0.15">
      <c r="B22" s="168" t="s">
        <v>114</v>
      </c>
      <c r="C22" s="174">
        <v>29774</v>
      </c>
      <c r="D22" s="174">
        <v>14215</v>
      </c>
      <c r="E22" s="174">
        <v>15559</v>
      </c>
      <c r="F22" s="174">
        <v>2810</v>
      </c>
      <c r="G22" s="174">
        <v>1431</v>
      </c>
      <c r="H22" s="174">
        <v>1379</v>
      </c>
      <c r="I22" s="183">
        <f t="shared" si="2"/>
        <v>15364</v>
      </c>
      <c r="J22" s="174">
        <f t="shared" si="8"/>
        <v>7744</v>
      </c>
      <c r="K22" s="174">
        <f t="shared" si="8"/>
        <v>7620</v>
      </c>
      <c r="L22" s="183">
        <v>4360</v>
      </c>
      <c r="M22" s="174">
        <v>2256</v>
      </c>
      <c r="N22" s="174">
        <v>2104</v>
      </c>
      <c r="O22" s="183">
        <v>11004</v>
      </c>
      <c r="P22" s="174">
        <v>5488</v>
      </c>
      <c r="Q22" s="174">
        <v>5516</v>
      </c>
      <c r="R22" s="183">
        <v>11535</v>
      </c>
      <c r="S22" s="174">
        <v>5003</v>
      </c>
      <c r="T22" s="174">
        <v>6532</v>
      </c>
      <c r="X22" s="164"/>
    </row>
    <row r="23" spans="2:24" s="165" customFormat="1" ht="15" customHeight="1" x14ac:dyDescent="0.15">
      <c r="B23" s="170" t="s">
        <v>113</v>
      </c>
      <c r="C23" s="175">
        <v>29110</v>
      </c>
      <c r="D23" s="175">
        <v>13909</v>
      </c>
      <c r="E23" s="175">
        <v>15201</v>
      </c>
      <c r="F23" s="175">
        <v>2712</v>
      </c>
      <c r="G23" s="175">
        <v>1371</v>
      </c>
      <c r="H23" s="175">
        <v>1341</v>
      </c>
      <c r="I23" s="184">
        <v>14828</v>
      </c>
      <c r="J23" s="175">
        <v>7467</v>
      </c>
      <c r="K23" s="175">
        <v>7361</v>
      </c>
      <c r="L23" s="184">
        <v>4115</v>
      </c>
      <c r="M23" s="175">
        <v>2127</v>
      </c>
      <c r="N23" s="175">
        <v>1988</v>
      </c>
      <c r="O23" s="184">
        <v>10713</v>
      </c>
      <c r="P23" s="175">
        <v>5340</v>
      </c>
      <c r="Q23" s="175">
        <v>5373</v>
      </c>
      <c r="R23" s="184">
        <v>11386</v>
      </c>
      <c r="S23" s="175">
        <v>4970</v>
      </c>
      <c r="T23" s="175">
        <v>6416</v>
      </c>
      <c r="X23" s="164"/>
    </row>
    <row r="24" spans="2:24" s="165" customFormat="1" ht="15" customHeight="1" x14ac:dyDescent="0.15">
      <c r="B24" s="168" t="s">
        <v>112</v>
      </c>
      <c r="C24" s="174">
        <v>28633</v>
      </c>
      <c r="D24" s="174">
        <v>13672</v>
      </c>
      <c r="E24" s="174">
        <v>14961</v>
      </c>
      <c r="F24" s="174">
        <v>2635</v>
      </c>
      <c r="G24" s="174">
        <v>1341</v>
      </c>
      <c r="H24" s="174">
        <v>1294</v>
      </c>
      <c r="I24" s="183">
        <f>SUM(J24:K24)</f>
        <v>14523</v>
      </c>
      <c r="J24" s="174">
        <f t="shared" ref="J24:K26" si="9">M24+P24</f>
        <v>7287</v>
      </c>
      <c r="K24" s="174">
        <f t="shared" si="9"/>
        <v>7236</v>
      </c>
      <c r="L24" s="183">
        <v>4027</v>
      </c>
      <c r="M24" s="174">
        <v>2051</v>
      </c>
      <c r="N24" s="174">
        <v>1976</v>
      </c>
      <c r="O24" s="183">
        <v>10496</v>
      </c>
      <c r="P24" s="174">
        <v>5236</v>
      </c>
      <c r="Q24" s="174">
        <v>5260</v>
      </c>
      <c r="R24" s="183">
        <v>11475</v>
      </c>
      <c r="S24" s="174">
        <v>5044</v>
      </c>
      <c r="T24" s="174">
        <v>6431</v>
      </c>
      <c r="X24" s="164"/>
    </row>
    <row r="25" spans="2:24" s="165" customFormat="1" ht="15" customHeight="1" x14ac:dyDescent="0.15">
      <c r="B25" s="168" t="s">
        <v>111</v>
      </c>
      <c r="C25" s="174">
        <v>28157</v>
      </c>
      <c r="D25" s="174">
        <v>13484</v>
      </c>
      <c r="E25" s="174">
        <v>14673</v>
      </c>
      <c r="F25" s="174">
        <v>2547</v>
      </c>
      <c r="G25" s="174">
        <v>1294</v>
      </c>
      <c r="H25" s="174">
        <v>1253</v>
      </c>
      <c r="I25" s="183">
        <f>SUM(J25:K25)</f>
        <v>14202</v>
      </c>
      <c r="J25" s="174">
        <f t="shared" si="9"/>
        <v>7152</v>
      </c>
      <c r="K25" s="174">
        <f t="shared" si="9"/>
        <v>7050</v>
      </c>
      <c r="L25" s="183">
        <v>3947</v>
      </c>
      <c r="M25" s="174">
        <v>2052</v>
      </c>
      <c r="N25" s="174">
        <v>1895</v>
      </c>
      <c r="O25" s="183">
        <v>10255</v>
      </c>
      <c r="P25" s="174">
        <v>5100</v>
      </c>
      <c r="Q25" s="174">
        <v>5155</v>
      </c>
      <c r="R25" s="183">
        <v>11408</v>
      </c>
      <c r="S25" s="174">
        <v>5038</v>
      </c>
      <c r="T25" s="174">
        <v>6370</v>
      </c>
      <c r="X25" s="164"/>
    </row>
    <row r="26" spans="2:24" s="165" customFormat="1" ht="15" customHeight="1" x14ac:dyDescent="0.15">
      <c r="B26" s="169" t="s">
        <v>70</v>
      </c>
      <c r="C26" s="177">
        <v>27666</v>
      </c>
      <c r="D26" s="177">
        <v>13280</v>
      </c>
      <c r="E26" s="177">
        <v>14386</v>
      </c>
      <c r="F26" s="177">
        <v>2431</v>
      </c>
      <c r="G26" s="177">
        <v>1244</v>
      </c>
      <c r="H26" s="177">
        <v>1187</v>
      </c>
      <c r="I26" s="186">
        <f>SUM(J26:K26)</f>
        <v>13898</v>
      </c>
      <c r="J26" s="177">
        <f t="shared" si="9"/>
        <v>6983</v>
      </c>
      <c r="K26" s="177">
        <f t="shared" si="9"/>
        <v>6915</v>
      </c>
      <c r="L26" s="186">
        <v>3907</v>
      </c>
      <c r="M26" s="177">
        <v>2006</v>
      </c>
      <c r="N26" s="177">
        <v>1901</v>
      </c>
      <c r="O26" s="186">
        <v>9991</v>
      </c>
      <c r="P26" s="177">
        <v>4977</v>
      </c>
      <c r="Q26" s="177">
        <v>5014</v>
      </c>
      <c r="R26" s="186">
        <v>11337</v>
      </c>
      <c r="S26" s="177">
        <v>5053</v>
      </c>
      <c r="T26" s="177">
        <v>6284</v>
      </c>
      <c r="X26" s="164"/>
    </row>
    <row r="27" spans="2:24" s="165" customFormat="1" ht="15" customHeight="1" x14ac:dyDescent="0.15">
      <c r="B27" s="172"/>
      <c r="C27" s="178"/>
      <c r="D27" s="178"/>
      <c r="E27" s="178"/>
      <c r="F27" s="178"/>
      <c r="G27" s="178"/>
      <c r="H27" s="178"/>
      <c r="I27" s="187"/>
      <c r="J27" s="178"/>
      <c r="K27" s="178"/>
      <c r="L27" s="187"/>
      <c r="M27" s="178"/>
      <c r="N27" s="178"/>
      <c r="O27" s="187"/>
      <c r="P27" s="178"/>
      <c r="Q27" s="178"/>
      <c r="R27" s="187"/>
      <c r="S27" s="178"/>
      <c r="T27" s="193" t="s">
        <v>589</v>
      </c>
      <c r="X27" s="164"/>
    </row>
    <row r="28" spans="2:24" s="166" customFormat="1" ht="13.5" x14ac:dyDescent="0.15">
      <c r="B28" s="165" t="s">
        <v>330</v>
      </c>
      <c r="C28" s="165"/>
      <c r="D28" s="165"/>
      <c r="E28" s="165"/>
      <c r="F28" s="165"/>
      <c r="G28" s="165"/>
      <c r="H28" s="165"/>
      <c r="I28" s="165"/>
    </row>
    <row r="29" spans="2:24" s="166" customFormat="1" ht="13.5" x14ac:dyDescent="0.15">
      <c r="B29" s="165" t="s">
        <v>356</v>
      </c>
      <c r="C29" s="165"/>
      <c r="D29" s="165"/>
      <c r="E29" s="165"/>
      <c r="F29" s="165"/>
      <c r="G29" s="165"/>
      <c r="H29" s="165"/>
      <c r="I29" s="165"/>
    </row>
    <row r="30" spans="2:24" s="166" customFormat="1" ht="15" customHeight="1" x14ac:dyDescent="0.15">
      <c r="B30" s="165" t="s">
        <v>227</v>
      </c>
      <c r="C30" s="165"/>
      <c r="D30" s="165"/>
      <c r="E30" s="165"/>
      <c r="F30" s="165"/>
      <c r="G30" s="165"/>
      <c r="H30" s="165"/>
      <c r="I30" s="165"/>
    </row>
    <row r="31" spans="2:24" s="166" customFormat="1" ht="15" customHeight="1" x14ac:dyDescent="0.15">
      <c r="B31" s="165" t="s">
        <v>259</v>
      </c>
      <c r="C31" s="165"/>
      <c r="D31" s="165"/>
      <c r="E31" s="165"/>
      <c r="F31" s="165"/>
      <c r="G31" s="165"/>
      <c r="H31" s="165"/>
      <c r="I31" s="165"/>
    </row>
    <row r="32" spans="2:24" ht="15" customHeight="1" x14ac:dyDescent="0.15">
      <c r="B32" s="165"/>
      <c r="C32" s="165"/>
      <c r="D32" s="165"/>
      <c r="E32" s="165"/>
      <c r="F32" s="165"/>
      <c r="G32" s="165"/>
      <c r="H32" s="165"/>
      <c r="I32" s="165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</row>
    <row r="33" spans="2:20" ht="15" customHeight="1" x14ac:dyDescent="0.15">
      <c r="B33" s="402" t="s">
        <v>42</v>
      </c>
      <c r="C33" s="165"/>
      <c r="D33" s="165"/>
      <c r="E33" s="165"/>
      <c r="F33" s="165"/>
      <c r="G33" s="165"/>
      <c r="H33" s="165"/>
      <c r="I33" s="165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</row>
  </sheetData>
  <sheetProtection sheet="1" objects="1" scenarios="1"/>
  <mergeCells count="7">
    <mergeCell ref="R3:T4"/>
    <mergeCell ref="I3:J3"/>
    <mergeCell ref="L4:N4"/>
    <mergeCell ref="O4:Q4"/>
    <mergeCell ref="B3:B5"/>
    <mergeCell ref="C3:E4"/>
    <mergeCell ref="F3:H4"/>
  </mergeCells>
  <phoneticPr fontId="3"/>
  <hyperlinks>
    <hyperlink ref="B33" location="目次!A1" display="目次へ戻る" xr:uid="{00000000-0004-0000-0B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9"/>
  <sheetViews>
    <sheetView showGridLines="0" zoomScaleSheetLayoutView="100" workbookViewId="0"/>
  </sheetViews>
  <sheetFormatPr defaultRowHeight="15" customHeight="1" x14ac:dyDescent="0.15"/>
  <cols>
    <col min="1" max="1" width="5.625" style="164" customWidth="1"/>
    <col min="2" max="3" width="9" style="164" customWidth="1"/>
    <col min="4" max="6" width="9.75" style="164" customWidth="1"/>
    <col min="7" max="7" width="9" style="164" customWidth="1"/>
    <col min="8" max="16384" width="9" style="164"/>
  </cols>
  <sheetData>
    <row r="1" spans="1:6" ht="20.25" customHeight="1" x14ac:dyDescent="0.15">
      <c r="A1" s="194" t="s">
        <v>505</v>
      </c>
    </row>
    <row r="3" spans="1:6" ht="15" customHeight="1" x14ac:dyDescent="0.15">
      <c r="B3" s="427" t="s">
        <v>24</v>
      </c>
      <c r="C3" s="430" t="s">
        <v>252</v>
      </c>
      <c r="D3" s="433" t="s">
        <v>149</v>
      </c>
      <c r="E3" s="430" t="s">
        <v>366</v>
      </c>
      <c r="F3" s="430" t="s">
        <v>54</v>
      </c>
    </row>
    <row r="4" spans="1:6" ht="15" customHeight="1" x14ac:dyDescent="0.15">
      <c r="B4" s="428"/>
      <c r="C4" s="431"/>
      <c r="D4" s="434"/>
      <c r="E4" s="431"/>
      <c r="F4" s="431"/>
    </row>
    <row r="5" spans="1:6" ht="15" customHeight="1" x14ac:dyDescent="0.15">
      <c r="B5" s="429"/>
      <c r="C5" s="432"/>
      <c r="D5" s="435"/>
      <c r="E5" s="432"/>
      <c r="F5" s="432"/>
    </row>
    <row r="6" spans="1:6" ht="15" customHeight="1" x14ac:dyDescent="0.15">
      <c r="B6" s="195" t="s">
        <v>139</v>
      </c>
      <c r="C6" s="200">
        <f>'2-11'!F16</f>
        <v>3394</v>
      </c>
      <c r="D6" s="203">
        <v>5329</v>
      </c>
      <c r="E6" s="203">
        <f>'2-11'!O16</f>
        <v>12869</v>
      </c>
      <c r="F6" s="203">
        <f>'2-11'!R16</f>
        <v>10822</v>
      </c>
    </row>
    <row r="7" spans="1:6" ht="15" customHeight="1" x14ac:dyDescent="0.15">
      <c r="B7" s="195" t="s">
        <v>77</v>
      </c>
      <c r="C7" s="200">
        <f>'2-11'!F17</f>
        <v>3314</v>
      </c>
      <c r="D7" s="203">
        <f>'2-11'!L17</f>
        <v>5204</v>
      </c>
      <c r="E7" s="203">
        <f>'2-11'!O17</f>
        <v>12473</v>
      </c>
      <c r="F7" s="203">
        <f>'2-11'!R17</f>
        <v>10965</v>
      </c>
    </row>
    <row r="8" spans="1:6" ht="15" customHeight="1" x14ac:dyDescent="0.15">
      <c r="B8" s="196" t="s">
        <v>34</v>
      </c>
      <c r="C8" s="201">
        <f>'2-11'!F18</f>
        <v>3224</v>
      </c>
      <c r="D8" s="204">
        <f>'2-11'!L18</f>
        <v>4998</v>
      </c>
      <c r="E8" s="204">
        <f>'2-11'!O18</f>
        <v>12164</v>
      </c>
      <c r="F8" s="204">
        <f>'2-11'!R18</f>
        <v>11118</v>
      </c>
    </row>
    <row r="9" spans="1:6" ht="15" customHeight="1" x14ac:dyDescent="0.15">
      <c r="B9" s="195" t="s">
        <v>580</v>
      </c>
      <c r="C9" s="200">
        <f>'2-11'!F19</f>
        <v>3124</v>
      </c>
      <c r="D9" s="203">
        <f>'2-11'!L19</f>
        <v>4859</v>
      </c>
      <c r="E9" s="203">
        <f>'2-11'!O19</f>
        <v>11806</v>
      </c>
      <c r="F9" s="203">
        <f>'2-11'!R19</f>
        <v>11281</v>
      </c>
    </row>
    <row r="10" spans="1:6" ht="15" customHeight="1" x14ac:dyDescent="0.15">
      <c r="B10" s="195" t="s">
        <v>581</v>
      </c>
      <c r="C10" s="200">
        <v>3013</v>
      </c>
      <c r="D10" s="203">
        <v>4626</v>
      </c>
      <c r="E10" s="203">
        <v>11564</v>
      </c>
      <c r="F10" s="203">
        <v>11365</v>
      </c>
    </row>
    <row r="11" spans="1:6" ht="15" customHeight="1" x14ac:dyDescent="0.15">
      <c r="B11" s="195" t="s">
        <v>21</v>
      </c>
      <c r="C11" s="200">
        <f>'2-11'!F21</f>
        <v>2910</v>
      </c>
      <c r="D11" s="203">
        <f>'2-11'!L21</f>
        <v>4489</v>
      </c>
      <c r="E11" s="203">
        <f>'2-11'!O21</f>
        <v>11222</v>
      </c>
      <c r="F11" s="203">
        <f>'2-11'!R21</f>
        <v>11525</v>
      </c>
    </row>
    <row r="12" spans="1:6" ht="15" customHeight="1" x14ac:dyDescent="0.15">
      <c r="B12" s="197" t="s">
        <v>410</v>
      </c>
      <c r="C12" s="200">
        <v>2810</v>
      </c>
      <c r="D12" s="203">
        <v>4360</v>
      </c>
      <c r="E12" s="203">
        <v>11004</v>
      </c>
      <c r="F12" s="203">
        <v>11535</v>
      </c>
    </row>
    <row r="13" spans="1:6" ht="15" customHeight="1" x14ac:dyDescent="0.15">
      <c r="B13" s="198" t="s">
        <v>582</v>
      </c>
      <c r="C13" s="201">
        <f>'2-11'!F23</f>
        <v>2712</v>
      </c>
      <c r="D13" s="204">
        <f>'2-11'!L23</f>
        <v>4115</v>
      </c>
      <c r="E13" s="204">
        <f>'2-11'!O23</f>
        <v>10713</v>
      </c>
      <c r="F13" s="204">
        <f>'2-11'!R23</f>
        <v>11386</v>
      </c>
    </row>
    <row r="14" spans="1:6" ht="15" customHeight="1" x14ac:dyDescent="0.15">
      <c r="B14" s="197" t="s">
        <v>583</v>
      </c>
      <c r="C14" s="200">
        <f>'2-11'!F24</f>
        <v>2635</v>
      </c>
      <c r="D14" s="203">
        <f>'2-11'!L24</f>
        <v>4027</v>
      </c>
      <c r="E14" s="203">
        <f>'2-11'!O24</f>
        <v>10496</v>
      </c>
      <c r="F14" s="203">
        <f>'2-11'!R24</f>
        <v>11475</v>
      </c>
    </row>
    <row r="15" spans="1:6" ht="15" customHeight="1" x14ac:dyDescent="0.15">
      <c r="B15" s="197" t="s">
        <v>523</v>
      </c>
      <c r="C15" s="200">
        <v>2547</v>
      </c>
      <c r="D15" s="203">
        <v>3947</v>
      </c>
      <c r="E15" s="203">
        <v>10255</v>
      </c>
      <c r="F15" s="203">
        <v>11408</v>
      </c>
    </row>
    <row r="16" spans="1:6" ht="15" customHeight="1" x14ac:dyDescent="0.15">
      <c r="B16" s="198" t="s">
        <v>162</v>
      </c>
      <c r="C16" s="201">
        <v>2431</v>
      </c>
      <c r="D16" s="204">
        <v>3907</v>
      </c>
      <c r="E16" s="204">
        <v>9991</v>
      </c>
      <c r="F16" s="204">
        <v>11337</v>
      </c>
    </row>
    <row r="17" spans="2:17" ht="15" customHeight="1" x14ac:dyDescent="0.15">
      <c r="B17" s="166"/>
      <c r="C17" s="166"/>
      <c r="D17" s="166"/>
      <c r="E17" s="166"/>
      <c r="F17" s="166"/>
    </row>
    <row r="18" spans="2:17" ht="15" customHeight="1" x14ac:dyDescent="0.15">
      <c r="B18" s="166"/>
      <c r="C18" s="202"/>
      <c r="D18" s="166"/>
      <c r="E18" s="166"/>
      <c r="F18" s="166"/>
    </row>
    <row r="19" spans="2:17" ht="15" customHeight="1" x14ac:dyDescent="0.15">
      <c r="B19" s="199"/>
      <c r="C19" s="199"/>
      <c r="D19" s="199"/>
      <c r="E19" s="199"/>
      <c r="F19" s="199"/>
    </row>
    <row r="20" spans="2:17" s="165" customFormat="1" ht="15" customHeight="1" x14ac:dyDescent="0.15">
      <c r="B20" s="166"/>
      <c r="C20" s="199"/>
      <c r="D20" s="199"/>
      <c r="E20" s="199"/>
      <c r="F20" s="199"/>
    </row>
    <row r="21" spans="2:17" s="165" customFormat="1" ht="15" customHeight="1" x14ac:dyDescent="0.15">
      <c r="B21" s="199"/>
      <c r="C21" s="199"/>
      <c r="D21" s="199"/>
      <c r="E21" s="199"/>
      <c r="F21" s="199"/>
    </row>
    <row r="22" spans="2:17" s="165" customFormat="1" ht="15" customHeight="1" x14ac:dyDescent="0.15">
      <c r="B22" s="199"/>
      <c r="C22" s="199"/>
      <c r="D22" s="199"/>
      <c r="E22" s="199"/>
      <c r="F22" s="199"/>
    </row>
    <row r="23" spans="2:17" s="165" customFormat="1" ht="15" customHeight="1" x14ac:dyDescent="0.15">
      <c r="C23" s="199"/>
      <c r="D23" s="199"/>
      <c r="E23" s="199"/>
      <c r="F23" s="199"/>
    </row>
    <row r="24" spans="2:17" s="166" customFormat="1" ht="18.75" x14ac:dyDescent="0.15">
      <c r="B24" s="199"/>
      <c r="C24" s="199"/>
      <c r="D24" s="199"/>
      <c r="E24" s="199"/>
      <c r="F24" s="199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</row>
    <row r="25" spans="2:17" s="166" customFormat="1" ht="18.75" x14ac:dyDescent="0.15">
      <c r="B25" s="199"/>
      <c r="C25" s="199"/>
      <c r="D25" s="199"/>
      <c r="E25" s="199"/>
      <c r="F25" s="199"/>
    </row>
    <row r="26" spans="2:17" s="166" customFormat="1" ht="18.75" x14ac:dyDescent="0.15">
      <c r="B26" s="199"/>
      <c r="C26" s="199"/>
      <c r="D26" s="199"/>
      <c r="E26" s="199"/>
      <c r="F26" s="199"/>
    </row>
    <row r="27" spans="2:17" s="166" customFormat="1" ht="15" customHeight="1" x14ac:dyDescent="0.15">
      <c r="B27" s="199"/>
      <c r="C27" s="199"/>
      <c r="D27" s="199"/>
      <c r="E27" s="199"/>
      <c r="F27" s="199"/>
    </row>
    <row r="28" spans="2:17" s="166" customFormat="1" ht="15" customHeight="1" x14ac:dyDescent="0.15">
      <c r="B28" s="402" t="s">
        <v>42</v>
      </c>
      <c r="C28" s="199"/>
      <c r="D28" s="199"/>
      <c r="E28" s="199"/>
      <c r="F28" s="199"/>
    </row>
    <row r="29" spans="2:17" ht="15" customHeight="1" x14ac:dyDescent="0.15"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</row>
  </sheetData>
  <sheetProtection sheet="1" objects="1" scenarios="1"/>
  <mergeCells count="5">
    <mergeCell ref="B3:B5"/>
    <mergeCell ref="C3:C5"/>
    <mergeCell ref="D3:D5"/>
    <mergeCell ref="E3:E5"/>
    <mergeCell ref="F3:F5"/>
  </mergeCells>
  <phoneticPr fontId="3"/>
  <hyperlinks>
    <hyperlink ref="B28" location="目次!A1" display="目次へ戻る" xr:uid="{00000000-0004-0000-0C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35"/>
  <sheetViews>
    <sheetView showGridLines="0" zoomScaleNormal="100" zoomScaleSheetLayoutView="100" workbookViewId="0">
      <pane xSplit="2" ySplit="4" topLeftCell="C5" activePane="bottomRight" state="frozen"/>
      <selection activeCell="E9" sqref="E9"/>
      <selection pane="topRight" activeCell="E9" sqref="E9"/>
      <selection pane="bottomLeft" activeCell="E9" sqref="E9"/>
      <selection pane="bottomRight"/>
    </sheetView>
  </sheetViews>
  <sheetFormatPr defaultRowHeight="15" customHeight="1" x14ac:dyDescent="0.15"/>
  <cols>
    <col min="1" max="1" width="5.625" style="164" customWidth="1"/>
    <col min="2" max="2" width="14.75" style="164" customWidth="1"/>
    <col min="3" max="23" width="9.625" style="164" customWidth="1"/>
    <col min="24" max="26" width="9" style="164" customWidth="1"/>
    <col min="27" max="29" width="9.75" style="164" customWidth="1"/>
    <col min="30" max="30" width="9" style="164" customWidth="1"/>
    <col min="31" max="16384" width="9" style="164"/>
  </cols>
  <sheetData>
    <row r="1" spans="1:23" ht="21" customHeight="1" x14ac:dyDescent="0.15">
      <c r="A1" s="167" t="s">
        <v>413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</row>
    <row r="2" spans="1:23" ht="15" customHeight="1" x14ac:dyDescent="0.15">
      <c r="B2" s="206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33"/>
      <c r="V2" s="235"/>
      <c r="W2" s="236" t="s">
        <v>372</v>
      </c>
    </row>
    <row r="3" spans="1:23" ht="15" customHeight="1" x14ac:dyDescent="0.15">
      <c r="B3" s="439" t="s">
        <v>36</v>
      </c>
      <c r="C3" s="215" t="s">
        <v>255</v>
      </c>
      <c r="D3" s="223"/>
      <c r="E3" s="224"/>
      <c r="F3" s="215" t="s">
        <v>385</v>
      </c>
      <c r="G3" s="223"/>
      <c r="H3" s="224"/>
      <c r="I3" s="215" t="s">
        <v>384</v>
      </c>
      <c r="J3" s="225"/>
      <c r="K3" s="226"/>
      <c r="L3" s="227" t="s">
        <v>381</v>
      </c>
      <c r="M3" s="228" t="s">
        <v>380</v>
      </c>
      <c r="N3" s="229"/>
      <c r="O3" s="436" t="s">
        <v>150</v>
      </c>
      <c r="P3" s="437"/>
      <c r="Q3" s="438"/>
      <c r="R3" s="436" t="s">
        <v>270</v>
      </c>
      <c r="S3" s="437"/>
      <c r="T3" s="438"/>
      <c r="U3" s="436" t="s">
        <v>115</v>
      </c>
      <c r="V3" s="437"/>
      <c r="W3" s="438"/>
    </row>
    <row r="4" spans="1:23" ht="15" customHeight="1" x14ac:dyDescent="0.15">
      <c r="B4" s="440"/>
      <c r="C4" s="216" t="s">
        <v>277</v>
      </c>
      <c r="D4" s="216" t="s">
        <v>183</v>
      </c>
      <c r="E4" s="216" t="s">
        <v>181</v>
      </c>
      <c r="F4" s="216" t="s">
        <v>277</v>
      </c>
      <c r="G4" s="216" t="s">
        <v>183</v>
      </c>
      <c r="H4" s="216" t="s">
        <v>181</v>
      </c>
      <c r="I4" s="216" t="s">
        <v>277</v>
      </c>
      <c r="J4" s="216" t="s">
        <v>183</v>
      </c>
      <c r="K4" s="216" t="s">
        <v>181</v>
      </c>
      <c r="L4" s="216" t="s">
        <v>277</v>
      </c>
      <c r="M4" s="216" t="s">
        <v>183</v>
      </c>
      <c r="N4" s="216" t="s">
        <v>181</v>
      </c>
      <c r="O4" s="216" t="s">
        <v>277</v>
      </c>
      <c r="P4" s="216" t="s">
        <v>183</v>
      </c>
      <c r="Q4" s="216" t="s">
        <v>181</v>
      </c>
      <c r="R4" s="216" t="s">
        <v>277</v>
      </c>
      <c r="S4" s="216" t="s">
        <v>183</v>
      </c>
      <c r="T4" s="216" t="s">
        <v>181</v>
      </c>
      <c r="U4" s="216" t="s">
        <v>277</v>
      </c>
      <c r="V4" s="216" t="s">
        <v>183</v>
      </c>
      <c r="W4" s="216" t="s">
        <v>181</v>
      </c>
    </row>
    <row r="5" spans="1:23" ht="15" customHeight="1" x14ac:dyDescent="0.15">
      <c r="B5" s="207" t="s">
        <v>5</v>
      </c>
      <c r="C5" s="217">
        <v>13.251403346231402</v>
      </c>
      <c r="D5" s="217">
        <v>14.249800022854531</v>
      </c>
      <c r="E5" s="217">
        <v>12.341112731819129</v>
      </c>
      <c r="F5" s="217">
        <v>60.553708648972695</v>
      </c>
      <c r="G5" s="217">
        <v>63.055650782767678</v>
      </c>
      <c r="H5" s="217">
        <v>58.272556782663052</v>
      </c>
      <c r="I5" s="217">
        <v>26.181263284102673</v>
      </c>
      <c r="J5" s="217">
        <v>22.671694663467033</v>
      </c>
      <c r="K5" s="217">
        <v>29.381121066888937</v>
      </c>
      <c r="L5" s="217">
        <v>21.883718837188372</v>
      </c>
      <c r="M5" s="217">
        <v>22.598767669445451</v>
      </c>
      <c r="N5" s="217">
        <v>21.178258537457538</v>
      </c>
      <c r="O5" s="217">
        <v>43.236432364323647</v>
      </c>
      <c r="P5" s="217">
        <v>35.955056179775283</v>
      </c>
      <c r="Q5" s="217">
        <v>50.420168067226889</v>
      </c>
      <c r="R5" s="217">
        <v>65.120151201512016</v>
      </c>
      <c r="S5" s="217">
        <v>58.553823849220734</v>
      </c>
      <c r="T5" s="217">
        <v>71.598426604684434</v>
      </c>
      <c r="U5" s="217">
        <v>197.57351429158956</v>
      </c>
      <c r="V5" s="217">
        <v>159.1018444266239</v>
      </c>
      <c r="W5" s="217">
        <v>238.07513718868719</v>
      </c>
    </row>
    <row r="6" spans="1:23" ht="15" customHeight="1" x14ac:dyDescent="0.15">
      <c r="B6" s="207" t="s">
        <v>142</v>
      </c>
      <c r="C6" s="217">
        <v>12.984284622940084</v>
      </c>
      <c r="D6" s="217">
        <v>13.953754578754578</v>
      </c>
      <c r="E6" s="217">
        <v>12.101147028154328</v>
      </c>
      <c r="F6" s="217">
        <v>60.272290734475611</v>
      </c>
      <c r="G6" s="217">
        <v>63.026556776556774</v>
      </c>
      <c r="H6" s="217">
        <v>57.763295099061516</v>
      </c>
      <c r="I6" s="217">
        <v>26.7297828222198</v>
      </c>
      <c r="J6" s="217">
        <v>22.996794871794872</v>
      </c>
      <c r="K6" s="217">
        <v>30.130344108446298</v>
      </c>
      <c r="L6" s="217">
        <v>21.542709700783124</v>
      </c>
      <c r="M6" s="217">
        <v>22.139484199055577</v>
      </c>
      <c r="N6" s="217">
        <v>20.949544182687969</v>
      </c>
      <c r="O6" s="217">
        <v>44.348377167172153</v>
      </c>
      <c r="P6" s="217">
        <v>36.487468216491095</v>
      </c>
      <c r="Q6" s="217">
        <v>52.161747450130882</v>
      </c>
      <c r="R6" s="217">
        <v>65.891086867955266</v>
      </c>
      <c r="S6" s="217">
        <v>58.626952415546675</v>
      </c>
      <c r="T6" s="217">
        <v>73.111291632818848</v>
      </c>
      <c r="U6" s="217">
        <v>205.86257617146458</v>
      </c>
      <c r="V6" s="217">
        <v>164.80721903199344</v>
      </c>
      <c r="W6" s="217">
        <v>248.98750538560967</v>
      </c>
    </row>
    <row r="7" spans="1:23" ht="15" customHeight="1" x14ac:dyDescent="0.15">
      <c r="B7" s="207" t="s">
        <v>140</v>
      </c>
      <c r="C7" s="217">
        <v>12.864475264824723</v>
      </c>
      <c r="D7" s="217">
        <v>13.928550949022306</v>
      </c>
      <c r="E7" s="217">
        <v>11.897441242378445</v>
      </c>
      <c r="F7" s="217">
        <v>59.752102216883266</v>
      </c>
      <c r="G7" s="217">
        <v>62.394632719766044</v>
      </c>
      <c r="H7" s="217">
        <v>57.35056542810986</v>
      </c>
      <c r="I7" s="217">
        <v>27.36977175930982</v>
      </c>
      <c r="J7" s="217">
        <v>23.653879236194737</v>
      </c>
      <c r="K7" s="217">
        <v>30.746782010526864</v>
      </c>
      <c r="L7" s="217">
        <v>21.529745042492916</v>
      </c>
      <c r="M7" s="217">
        <v>22.323315871702967</v>
      </c>
      <c r="N7" s="217">
        <v>20.745115856428896</v>
      </c>
      <c r="O7" s="217">
        <v>45.805537786712968</v>
      </c>
      <c r="P7" s="217">
        <v>37.910118555279851</v>
      </c>
      <c r="Q7" s="217">
        <v>53.61199454793276</v>
      </c>
      <c r="R7" s="217">
        <v>67.335282829205894</v>
      </c>
      <c r="S7" s="217">
        <v>60.233434426982811</v>
      </c>
      <c r="T7" s="217">
        <v>74.357110404361663</v>
      </c>
      <c r="U7" s="217">
        <v>212.75466893039047</v>
      </c>
      <c r="V7" s="217">
        <v>169.82297241663235</v>
      </c>
      <c r="W7" s="217">
        <v>258.43188786684186</v>
      </c>
    </row>
    <row r="8" spans="1:23" ht="15" customHeight="1" x14ac:dyDescent="0.15">
      <c r="B8" s="207" t="s">
        <v>137</v>
      </c>
      <c r="C8" s="217">
        <v>12.545800159784015</v>
      </c>
      <c r="D8" s="217">
        <v>13.596975865077058</v>
      </c>
      <c r="E8" s="217">
        <v>11.59966499162479</v>
      </c>
      <c r="F8" s="217">
        <v>59.541585167635468</v>
      </c>
      <c r="G8" s="217">
        <v>62.198313463216046</v>
      </c>
      <c r="H8" s="217">
        <v>57.150335008375208</v>
      </c>
      <c r="I8" s="217">
        <v>27.898840188434942</v>
      </c>
      <c r="J8" s="217">
        <v>24.181448095376563</v>
      </c>
      <c r="K8" s="217">
        <v>31.244765494137354</v>
      </c>
      <c r="L8" s="217">
        <v>21.070651922454079</v>
      </c>
      <c r="M8" s="217">
        <v>21.860682561944834</v>
      </c>
      <c r="N8" s="217">
        <v>20.296757647920867</v>
      </c>
      <c r="O8" s="217">
        <v>46.856058853467822</v>
      </c>
      <c r="P8" s="217">
        <v>38.877980364656381</v>
      </c>
      <c r="Q8" s="217">
        <v>54.671185198754344</v>
      </c>
      <c r="R8" s="217">
        <v>67.92671077592189</v>
      </c>
      <c r="S8" s="217">
        <v>60.738662926601215</v>
      </c>
      <c r="T8" s="217">
        <v>74.967942846675214</v>
      </c>
      <c r="U8" s="217">
        <v>222.37593324549846</v>
      </c>
      <c r="V8" s="217">
        <v>177.8443113772455</v>
      </c>
      <c r="W8" s="217">
        <v>269.35920577617327</v>
      </c>
    </row>
    <row r="9" spans="1:23" ht="15" customHeight="1" x14ac:dyDescent="0.15">
      <c r="B9" s="208" t="s">
        <v>136</v>
      </c>
      <c r="C9" s="218">
        <v>12.356648987865492</v>
      </c>
      <c r="D9" s="218">
        <v>13.357907670703877</v>
      </c>
      <c r="E9" s="218">
        <v>11.452277771905718</v>
      </c>
      <c r="F9" s="218">
        <v>59.161969288867908</v>
      </c>
      <c r="G9" s="218">
        <v>62.026797729799313</v>
      </c>
      <c r="H9" s="218">
        <v>56.574357890286443</v>
      </c>
      <c r="I9" s="218">
        <v>28.478604948213142</v>
      </c>
      <c r="J9" s="218">
        <v>24.609443566789537</v>
      </c>
      <c r="K9" s="218">
        <v>31.97336433780784</v>
      </c>
      <c r="L9" s="218">
        <v>20.886135360931192</v>
      </c>
      <c r="M9" s="218">
        <v>21.535704178851052</v>
      </c>
      <c r="N9" s="218">
        <v>20.242877160205509</v>
      </c>
      <c r="O9" s="218">
        <v>48.136675114991085</v>
      </c>
      <c r="P9" s="218">
        <v>39.675502311102726</v>
      </c>
      <c r="Q9" s="218">
        <v>56.515646893974782</v>
      </c>
      <c r="R9" s="218">
        <v>69.022810475922284</v>
      </c>
      <c r="S9" s="218">
        <v>61.211206489953774</v>
      </c>
      <c r="T9" s="218">
        <v>76.758524054180285</v>
      </c>
      <c r="U9" s="218">
        <v>230.47191011235958</v>
      </c>
      <c r="V9" s="218">
        <v>184.23127463863338</v>
      </c>
      <c r="W9" s="218">
        <v>279.18781725888329</v>
      </c>
    </row>
    <row r="10" spans="1:23" ht="15" customHeight="1" x14ac:dyDescent="0.15">
      <c r="B10" s="207" t="s">
        <v>361</v>
      </c>
      <c r="C10" s="217">
        <v>12.088714205502527</v>
      </c>
      <c r="D10" s="217">
        <v>13.028544356271468</v>
      </c>
      <c r="E10" s="217">
        <v>11.241592825878083</v>
      </c>
      <c r="F10" s="217">
        <v>58.747894441325101</v>
      </c>
      <c r="G10" s="217">
        <v>61.713845789411351</v>
      </c>
      <c r="H10" s="217">
        <v>56.07451692110601</v>
      </c>
      <c r="I10" s="217">
        <v>29.163391353172376</v>
      </c>
      <c r="J10" s="217">
        <v>25.257609854317188</v>
      </c>
      <c r="K10" s="217">
        <v>32.68389025301591</v>
      </c>
      <c r="L10" s="217">
        <v>20.577272292841442</v>
      </c>
      <c r="M10" s="217">
        <v>21.111217733422897</v>
      </c>
      <c r="N10" s="217">
        <v>20.047596382674918</v>
      </c>
      <c r="O10" s="217">
        <v>49.641594189047119</v>
      </c>
      <c r="P10" s="217">
        <v>40.926974378658478</v>
      </c>
      <c r="Q10" s="217">
        <v>58.286530223703004</v>
      </c>
      <c r="R10" s="217">
        <v>70.218866481888568</v>
      </c>
      <c r="S10" s="217">
        <v>62.038192112081369</v>
      </c>
      <c r="T10" s="217">
        <v>78.334126606377922</v>
      </c>
      <c r="U10" s="217">
        <v>241.24477473293081</v>
      </c>
      <c r="V10" s="217">
        <v>193.86363636363637</v>
      </c>
      <c r="W10" s="217">
        <v>290.74074074074076</v>
      </c>
    </row>
    <row r="11" spans="1:23" ht="15" customHeight="1" x14ac:dyDescent="0.15">
      <c r="B11" s="207" t="s">
        <v>359</v>
      </c>
      <c r="C11" s="217">
        <v>11.780588318885888</v>
      </c>
      <c r="D11" s="217">
        <v>12.849597887408473</v>
      </c>
      <c r="E11" s="217">
        <v>10.818981806402851</v>
      </c>
      <c r="F11" s="217">
        <v>58.294727866988772</v>
      </c>
      <c r="G11" s="217">
        <v>61.229144160364903</v>
      </c>
      <c r="H11" s="217">
        <v>55.655131458187121</v>
      </c>
      <c r="I11" s="217">
        <v>29.921841693903652</v>
      </c>
      <c r="J11" s="217">
        <v>25.915256271756093</v>
      </c>
      <c r="K11" s="217">
        <v>33.525886735410033</v>
      </c>
      <c r="L11" s="217">
        <v>20.208668519331091</v>
      </c>
      <c r="M11" s="217">
        <v>20.986081160556754</v>
      </c>
      <c r="N11" s="217">
        <v>19.439324861771269</v>
      </c>
      <c r="O11" s="217">
        <v>51.328555409292576</v>
      </c>
      <c r="P11" s="217">
        <v>42.325034306998624</v>
      </c>
      <c r="Q11" s="217">
        <v>60.238626442913954</v>
      </c>
      <c r="R11" s="217">
        <v>71.537223928623661</v>
      </c>
      <c r="S11" s="217">
        <v>63.311115467555382</v>
      </c>
      <c r="T11" s="217">
        <v>79.677951304685223</v>
      </c>
      <c r="U11" s="217">
        <v>253.99276236429432</v>
      </c>
      <c r="V11" s="217">
        <v>201.68145726296123</v>
      </c>
      <c r="W11" s="217">
        <v>309.88023952095807</v>
      </c>
    </row>
    <row r="12" spans="1:23" ht="15" customHeight="1" x14ac:dyDescent="0.15">
      <c r="B12" s="207" t="s">
        <v>85</v>
      </c>
      <c r="C12" s="217">
        <v>11.513914443422262</v>
      </c>
      <c r="D12" s="217">
        <v>12.55537350567389</v>
      </c>
      <c r="E12" s="217">
        <v>10.576345260857689</v>
      </c>
      <c r="F12" s="217">
        <v>57.946182152713888</v>
      </c>
      <c r="G12" s="217">
        <v>60.883548759026638</v>
      </c>
      <c r="H12" s="217">
        <v>55.301830101065285</v>
      </c>
      <c r="I12" s="217">
        <v>30.539903403863843</v>
      </c>
      <c r="J12" s="217">
        <v>26.56107773529947</v>
      </c>
      <c r="K12" s="217">
        <v>34.12182463807703</v>
      </c>
      <c r="L12" s="217">
        <v>19.870013891645169</v>
      </c>
      <c r="M12" s="217">
        <v>20.62194757300907</v>
      </c>
      <c r="N12" s="217">
        <v>19.124765385755211</v>
      </c>
      <c r="O12" s="217">
        <v>52.703909505854341</v>
      </c>
      <c r="P12" s="217">
        <v>43.626034087511215</v>
      </c>
      <c r="Q12" s="217">
        <v>61.701076755902392</v>
      </c>
      <c r="R12" s="217">
        <v>72.573923397499513</v>
      </c>
      <c r="S12" s="217">
        <v>64.247981660520281</v>
      </c>
      <c r="T12" s="217">
        <v>80.825842141657617</v>
      </c>
      <c r="U12" s="217">
        <v>265.24344569288394</v>
      </c>
      <c r="V12" s="217">
        <v>211.55147414209762</v>
      </c>
      <c r="W12" s="217">
        <v>322.62396694214874</v>
      </c>
    </row>
    <row r="13" spans="1:23" ht="15" customHeight="1" x14ac:dyDescent="0.15">
      <c r="B13" s="207" t="s">
        <v>132</v>
      </c>
      <c r="C13" s="217">
        <v>11.267482517482517</v>
      </c>
      <c r="D13" s="217">
        <v>12.319774219277257</v>
      </c>
      <c r="E13" s="217">
        <v>10.315742744575774</v>
      </c>
      <c r="F13" s="217">
        <v>57.523310023310025</v>
      </c>
      <c r="G13" s="217">
        <v>60.445426099760724</v>
      </c>
      <c r="H13" s="217">
        <v>54.880417290938354</v>
      </c>
      <c r="I13" s="217">
        <v>31.209207459207462</v>
      </c>
      <c r="J13" s="217">
        <v>27.234799680962023</v>
      </c>
      <c r="K13" s="217">
        <v>34.803839964485874</v>
      </c>
      <c r="L13" s="217">
        <v>19.587681086009525</v>
      </c>
      <c r="M13" s="217">
        <v>20.381648396264719</v>
      </c>
      <c r="N13" s="217">
        <v>18.796764408493427</v>
      </c>
      <c r="O13" s="217">
        <v>54.254888055921391</v>
      </c>
      <c r="P13" s="217">
        <v>45.05684125050751</v>
      </c>
      <c r="Q13" s="217">
        <v>63.417593528816987</v>
      </c>
      <c r="R13" s="217">
        <v>73.842569141930909</v>
      </c>
      <c r="S13" s="217">
        <v>65.438489646772226</v>
      </c>
      <c r="T13" s="217">
        <v>82.21435793731041</v>
      </c>
      <c r="U13" s="217">
        <v>276.9847426945953</v>
      </c>
      <c r="V13" s="217">
        <v>221.06573705179281</v>
      </c>
      <c r="W13" s="217">
        <v>337.3856912318451</v>
      </c>
    </row>
    <row r="14" spans="1:23" ht="15" customHeight="1" x14ac:dyDescent="0.15">
      <c r="B14" s="209" t="s">
        <v>131</v>
      </c>
      <c r="C14" s="218">
        <v>11.159711549828586</v>
      </c>
      <c r="D14" s="218">
        <v>12.284859067099028</v>
      </c>
      <c r="E14" s="218">
        <v>10.146067415730336</v>
      </c>
      <c r="F14" s="218">
        <v>57.497931197541085</v>
      </c>
      <c r="G14" s="218">
        <v>60.488899975056121</v>
      </c>
      <c r="H14" s="218">
        <v>54.803370786516858</v>
      </c>
      <c r="I14" s="218">
        <v>31.327580092209477</v>
      </c>
      <c r="J14" s="218">
        <v>27.220004988775255</v>
      </c>
      <c r="K14" s="218">
        <v>35.028089887640448</v>
      </c>
      <c r="L14" s="218">
        <v>19.408892315600102</v>
      </c>
      <c r="M14" s="218">
        <v>20.309278350515463</v>
      </c>
      <c r="N14" s="218">
        <v>18.513582778062531</v>
      </c>
      <c r="O14" s="218">
        <v>54.484708301207917</v>
      </c>
      <c r="P14" s="218">
        <v>45</v>
      </c>
      <c r="Q14" s="218">
        <v>63.915940543311123</v>
      </c>
      <c r="R14" s="218">
        <v>73.900000000000006</v>
      </c>
      <c r="S14" s="218">
        <v>65.30927835051547</v>
      </c>
      <c r="T14" s="218">
        <v>82.429523321373651</v>
      </c>
      <c r="U14" s="218">
        <v>280.72033898305085</v>
      </c>
      <c r="V14" s="218">
        <v>221.57360406091371</v>
      </c>
      <c r="W14" s="218">
        <v>345.23809523809524</v>
      </c>
    </row>
    <row r="15" spans="1:23" ht="15" customHeight="1" x14ac:dyDescent="0.15">
      <c r="B15" s="210" t="s">
        <v>130</v>
      </c>
      <c r="C15" s="217">
        <v>10.904573754789272</v>
      </c>
      <c r="D15" s="217">
        <v>12.041785375118709</v>
      </c>
      <c r="E15" s="217">
        <v>9.8847442230170888</v>
      </c>
      <c r="F15" s="217">
        <v>57.692768199233711</v>
      </c>
      <c r="G15" s="217">
        <v>60.677429566318452</v>
      </c>
      <c r="H15" s="217">
        <v>55.016181229773466</v>
      </c>
      <c r="I15" s="217">
        <v>31.387691570881227</v>
      </c>
      <c r="J15" s="217">
        <v>27.274453941120608</v>
      </c>
      <c r="K15" s="217">
        <v>35.076364049281786</v>
      </c>
      <c r="L15" s="217">
        <v>18.901110304036525</v>
      </c>
      <c r="M15" s="217">
        <v>19.845575959933225</v>
      </c>
      <c r="N15" s="217">
        <v>17.966976264189888</v>
      </c>
      <c r="O15" s="217">
        <v>54.404897789768604</v>
      </c>
      <c r="P15" s="217">
        <v>44.949916527545909</v>
      </c>
      <c r="Q15" s="217">
        <v>63.756449948400416</v>
      </c>
      <c r="R15" s="217">
        <v>73.306008093805133</v>
      </c>
      <c r="S15" s="217">
        <v>64.795492487479137</v>
      </c>
      <c r="T15" s="217">
        <v>81.723426212590297</v>
      </c>
      <c r="U15" s="217">
        <v>287.83969256107605</v>
      </c>
      <c r="V15" s="217">
        <v>226.49842271293377</v>
      </c>
      <c r="W15" s="217">
        <v>354.85353245261348</v>
      </c>
    </row>
    <row r="16" spans="1:23" ht="15" customHeight="1" x14ac:dyDescent="0.15">
      <c r="B16" s="210" t="s">
        <v>129</v>
      </c>
      <c r="C16" s="217">
        <v>10.689739066966728</v>
      </c>
      <c r="D16" s="217">
        <v>11.704523518435108</v>
      </c>
      <c r="E16" s="217">
        <v>9.780289487342138</v>
      </c>
      <c r="F16" s="217">
        <v>57.037284836688762</v>
      </c>
      <c r="G16" s="217">
        <v>59.92535872852455</v>
      </c>
      <c r="H16" s="217">
        <v>54.448993714318675</v>
      </c>
      <c r="I16" s="217">
        <v>32.257770208624784</v>
      </c>
      <c r="J16" s="217">
        <v>28.363683160671769</v>
      </c>
      <c r="K16" s="217">
        <v>35.747650077850182</v>
      </c>
      <c r="L16" s="217">
        <v>18.741668888296452</v>
      </c>
      <c r="M16" s="217">
        <v>19.531837216793729</v>
      </c>
      <c r="N16" s="217">
        <v>17.962296123702608</v>
      </c>
      <c r="O16" s="217">
        <v>56.555585177286062</v>
      </c>
      <c r="P16" s="217">
        <v>47.331686889294531</v>
      </c>
      <c r="Q16" s="217">
        <v>65.653463249311585</v>
      </c>
      <c r="R16" s="217">
        <v>75.297254065582507</v>
      </c>
      <c r="S16" s="217">
        <v>66.863524106088263</v>
      </c>
      <c r="T16" s="217">
        <v>83.615759373014185</v>
      </c>
      <c r="U16" s="217">
        <v>301.76386913229021</v>
      </c>
      <c r="V16" s="217">
        <v>242.3309510720176</v>
      </c>
      <c r="W16" s="217">
        <v>365.5070754716981</v>
      </c>
    </row>
    <row r="17" spans="2:23" ht="15" customHeight="1" x14ac:dyDescent="0.15">
      <c r="B17" s="210" t="s">
        <v>127</v>
      </c>
      <c r="C17" s="217">
        <v>10.469169314291001</v>
      </c>
      <c r="D17" s="217">
        <v>11.398929923006655</v>
      </c>
      <c r="E17" s="217">
        <v>9.6355233136371616</v>
      </c>
      <c r="F17" s="217">
        <v>56.133748727598011</v>
      </c>
      <c r="G17" s="217">
        <v>59.11522902257601</v>
      </c>
      <c r="H17" s="217">
        <v>53.460480898613469</v>
      </c>
      <c r="I17" s="217">
        <v>33.381658903729296</v>
      </c>
      <c r="J17" s="217">
        <v>29.479316194701816</v>
      </c>
      <c r="K17" s="217">
        <v>36.880594395366522</v>
      </c>
      <c r="L17" s="217">
        <v>18.650401142982744</v>
      </c>
      <c r="M17" s="217">
        <v>19.282560706401767</v>
      </c>
      <c r="N17" s="217">
        <v>18.023637557452396</v>
      </c>
      <c r="O17" s="217">
        <v>59.46807341466095</v>
      </c>
      <c r="P17" s="217">
        <v>49.867549668874176</v>
      </c>
      <c r="Q17" s="217">
        <v>68.986649157364852</v>
      </c>
      <c r="R17" s="217">
        <v>78.118474557643708</v>
      </c>
      <c r="S17" s="217">
        <v>69.150110375275943</v>
      </c>
      <c r="T17" s="217">
        <v>87.010286714817241</v>
      </c>
      <c r="U17" s="217">
        <v>318.85680612846204</v>
      </c>
      <c r="V17" s="217">
        <v>258.61476817401262</v>
      </c>
      <c r="W17" s="217">
        <v>382.75652701882211</v>
      </c>
    </row>
    <row r="18" spans="2:23" s="205" customFormat="1" ht="15" customHeight="1" x14ac:dyDescent="0.15">
      <c r="B18" s="210" t="s">
        <v>73</v>
      </c>
      <c r="C18" s="219">
        <v>10.368887081130127</v>
      </c>
      <c r="D18" s="219">
        <v>11.230371695487975</v>
      </c>
      <c r="E18" s="219">
        <v>9.5980554896846098</v>
      </c>
      <c r="F18" s="217">
        <v>55.308031663589993</v>
      </c>
      <c r="G18" s="217">
        <v>58.351553700390909</v>
      </c>
      <c r="H18" s="217">
        <v>52.584775907042925</v>
      </c>
      <c r="I18" s="217">
        <v>34.307437189074186</v>
      </c>
      <c r="J18" s="217">
        <v>30.411449016100178</v>
      </c>
      <c r="K18" s="217">
        <v>37.793455062840877</v>
      </c>
      <c r="L18" s="217">
        <v>18.747525032528145</v>
      </c>
      <c r="M18" s="217">
        <v>19.2</v>
      </c>
      <c r="N18" s="217">
        <v>18.252536640360766</v>
      </c>
      <c r="O18" s="217">
        <v>62.029756180347341</v>
      </c>
      <c r="P18" s="217">
        <v>52.117633700465539</v>
      </c>
      <c r="Q18" s="217">
        <v>71.871476888387818</v>
      </c>
      <c r="R18" s="217">
        <v>80.777281212875479</v>
      </c>
      <c r="S18" s="217">
        <v>71.363687975474051</v>
      </c>
      <c r="T18" s="217">
        <v>90.124013528748591</v>
      </c>
      <c r="U18" s="217">
        <v>330.86904043452023</v>
      </c>
      <c r="V18" s="217">
        <v>270.79646017699116</v>
      </c>
      <c r="W18" s="217">
        <v>393.76158122297716</v>
      </c>
    </row>
    <row r="19" spans="2:23" s="205" customFormat="1" ht="15" customHeight="1" x14ac:dyDescent="0.15">
      <c r="B19" s="209" t="s">
        <v>124</v>
      </c>
      <c r="C19" s="220">
        <v>10.212550286673636</v>
      </c>
      <c r="D19" s="220">
        <v>11.042739616079192</v>
      </c>
      <c r="E19" s="220">
        <v>9.4656396678300645</v>
      </c>
      <c r="F19" s="218">
        <v>54.363457822547431</v>
      </c>
      <c r="G19" s="218">
        <v>57.273760952444654</v>
      </c>
      <c r="H19" s="218">
        <v>51.745095679383802</v>
      </c>
      <c r="I19" s="218">
        <v>35.218093699515343</v>
      </c>
      <c r="J19" s="218">
        <v>31.436024346197577</v>
      </c>
      <c r="K19" s="218">
        <v>38.620772656155978</v>
      </c>
      <c r="L19" s="218">
        <v>18.785689313599814</v>
      </c>
      <c r="M19" s="218">
        <v>19.280625948849703</v>
      </c>
      <c r="N19" s="218">
        <v>18.292824747063612</v>
      </c>
      <c r="O19" s="218">
        <v>64.782659363710522</v>
      </c>
      <c r="P19" s="218">
        <v>54.887305850753243</v>
      </c>
      <c r="Q19" s="218">
        <v>74.636585649494123</v>
      </c>
      <c r="R19" s="218">
        <v>83.56834867731034</v>
      </c>
      <c r="S19" s="218">
        <v>74.16793179960294</v>
      </c>
      <c r="T19" s="218">
        <v>92.929410396557742</v>
      </c>
      <c r="U19" s="218">
        <v>344.85111662531017</v>
      </c>
      <c r="V19" s="218">
        <v>284.67595396729257</v>
      </c>
      <c r="W19" s="218">
        <v>408.0101716465353</v>
      </c>
    </row>
    <row r="20" spans="2:23" ht="15" customHeight="1" x14ac:dyDescent="0.15">
      <c r="B20" s="210" t="s">
        <v>122</v>
      </c>
      <c r="C20" s="219">
        <v>10.05471515931767</v>
      </c>
      <c r="D20" s="219">
        <v>10.839943054708154</v>
      </c>
      <c r="E20" s="219">
        <v>9.3449353514308466</v>
      </c>
      <c r="F20" s="217">
        <v>53.636948825233347</v>
      </c>
      <c r="G20" s="217">
        <v>56.56565656565656</v>
      </c>
      <c r="H20" s="217">
        <v>50.989643973282675</v>
      </c>
      <c r="I20" s="217">
        <v>36.308336015448987</v>
      </c>
      <c r="J20" s="217">
        <v>32.594400379635282</v>
      </c>
      <c r="K20" s="217">
        <v>39.665420675286477</v>
      </c>
      <c r="L20" s="217">
        <v>18.745874587458747</v>
      </c>
      <c r="M20" s="217">
        <v>19.163470757430488</v>
      </c>
      <c r="N20" s="217">
        <v>18.327124143732725</v>
      </c>
      <c r="O20" s="217">
        <v>67.692769276927692</v>
      </c>
      <c r="P20" s="217">
        <v>57.622243528283803</v>
      </c>
      <c r="Q20" s="217">
        <v>77.791130873693078</v>
      </c>
      <c r="R20" s="217">
        <v>86.438643864386449</v>
      </c>
      <c r="S20" s="217">
        <v>76.785714285714292</v>
      </c>
      <c r="T20" s="217">
        <v>96.118255017425795</v>
      </c>
      <c r="U20" s="217">
        <v>361.10755441741355</v>
      </c>
      <c r="V20" s="217">
        <v>300.6879299562226</v>
      </c>
      <c r="W20" s="217">
        <v>424.45901639344265</v>
      </c>
    </row>
    <row r="21" spans="2:23" ht="15" customHeight="1" x14ac:dyDescent="0.15">
      <c r="B21" s="210" t="s">
        <v>121</v>
      </c>
      <c r="C21" s="219">
        <v>9.8567129023815756</v>
      </c>
      <c r="D21" s="219">
        <v>10.704691051870222</v>
      </c>
      <c r="E21" s="219">
        <v>9.0897763379228707</v>
      </c>
      <c r="F21" s="217">
        <v>52.963883800052344</v>
      </c>
      <c r="G21" s="217">
        <v>55.85864848109113</v>
      </c>
      <c r="H21" s="217">
        <v>50.345772849043669</v>
      </c>
      <c r="I21" s="217">
        <v>37.179403297566083</v>
      </c>
      <c r="J21" s="217">
        <v>33.436660467038642</v>
      </c>
      <c r="K21" s="217">
        <v>40.564450813033453</v>
      </c>
      <c r="L21" s="217">
        <v>18.610253242742434</v>
      </c>
      <c r="M21" s="217">
        <v>19.163891971883093</v>
      </c>
      <c r="N21" s="217">
        <v>18.054696200965228</v>
      </c>
      <c r="O21" s="217">
        <v>70.197652872143294</v>
      </c>
      <c r="P21" s="217">
        <v>59.859415464298927</v>
      </c>
      <c r="Q21" s="217">
        <v>80.571711421853735</v>
      </c>
      <c r="R21" s="217">
        <v>88.807906114885739</v>
      </c>
      <c r="S21" s="217">
        <v>79.023307436182023</v>
      </c>
      <c r="T21" s="217">
        <v>98.626407622818959</v>
      </c>
      <c r="U21" s="217">
        <v>377.19880517756388</v>
      </c>
      <c r="V21" s="217">
        <v>312.35521235521236</v>
      </c>
      <c r="W21" s="217">
        <v>446.26456477039068</v>
      </c>
    </row>
    <row r="22" spans="2:23" ht="15" customHeight="1" x14ac:dyDescent="0.15">
      <c r="B22" s="210" t="s">
        <v>116</v>
      </c>
      <c r="C22" s="219">
        <v>9.6530219597956624</v>
      </c>
      <c r="D22" s="219">
        <v>10.357566041681189</v>
      </c>
      <c r="E22" s="219">
        <v>9.0132286853598327</v>
      </c>
      <c r="F22" s="217">
        <v>52.116367013865847</v>
      </c>
      <c r="G22" s="217">
        <v>55.021955809576916</v>
      </c>
      <c r="H22" s="217">
        <v>49.477815051585544</v>
      </c>
      <c r="I22" s="217">
        <v>38.230611026338487</v>
      </c>
      <c r="J22" s="217">
        <v>34.620478148741896</v>
      </c>
      <c r="K22" s="217">
        <v>41.508956263054628</v>
      </c>
      <c r="L22" s="217">
        <v>18.522054611418749</v>
      </c>
      <c r="M22" s="217">
        <v>18.824423612870532</v>
      </c>
      <c r="N22" s="217">
        <v>18.21670717666624</v>
      </c>
      <c r="O22" s="217">
        <v>73.356247215326846</v>
      </c>
      <c r="P22" s="217">
        <v>62.921205979224723</v>
      </c>
      <c r="Q22" s="217">
        <v>83.894077011641301</v>
      </c>
      <c r="R22" s="217">
        <v>91.878301826745584</v>
      </c>
      <c r="S22" s="217">
        <v>81.745629592095256</v>
      </c>
      <c r="T22" s="217">
        <v>102.11078418830752</v>
      </c>
      <c r="U22" s="217">
        <v>396.04810996563577</v>
      </c>
      <c r="V22" s="217">
        <v>334.25302826379544</v>
      </c>
      <c r="W22" s="217">
        <v>460.53370786516854</v>
      </c>
    </row>
    <row r="23" spans="2:23" ht="15" customHeight="1" x14ac:dyDescent="0.15">
      <c r="B23" s="210" t="s">
        <v>119</v>
      </c>
      <c r="C23" s="219">
        <v>9.4584132754384189</v>
      </c>
      <c r="D23" s="219">
        <v>10.093101988997038</v>
      </c>
      <c r="E23" s="219">
        <v>8.879016161225934</v>
      </c>
      <c r="F23" s="217">
        <v>51.714968528055472</v>
      </c>
      <c r="G23" s="217">
        <v>54.619833544928767</v>
      </c>
      <c r="H23" s="217">
        <v>49.063163994591463</v>
      </c>
      <c r="I23" s="217">
        <v>38.826618196506111</v>
      </c>
      <c r="J23" s="217">
        <v>35.287064466074199</v>
      </c>
      <c r="K23" s="217">
        <v>42.057819844182603</v>
      </c>
      <c r="L23" s="217">
        <v>18.289507940640458</v>
      </c>
      <c r="M23" s="217">
        <v>18.478822314049587</v>
      </c>
      <c r="N23" s="217">
        <v>18.097112860892388</v>
      </c>
      <c r="O23" s="217">
        <v>75.078104660244733</v>
      </c>
      <c r="P23" s="217">
        <v>64.604855371900825</v>
      </c>
      <c r="Q23" s="217">
        <v>85.721784776902894</v>
      </c>
      <c r="R23" s="217">
        <v>93.367612600885181</v>
      </c>
      <c r="S23" s="217">
        <v>83.083677685950406</v>
      </c>
      <c r="T23" s="217">
        <v>103.81889763779529</v>
      </c>
      <c r="U23" s="217">
        <v>410.4982206405694</v>
      </c>
      <c r="V23" s="217">
        <v>349.61565338923828</v>
      </c>
      <c r="W23" s="217">
        <v>473.67657722987673</v>
      </c>
    </row>
    <row r="24" spans="2:23" ht="15" customHeight="1" x14ac:dyDescent="0.15">
      <c r="B24" s="209" t="s">
        <v>308</v>
      </c>
      <c r="C24" s="220">
        <v>9.3756482057664385</v>
      </c>
      <c r="D24" s="220">
        <v>9.9290266512166863</v>
      </c>
      <c r="E24" s="220">
        <v>8.8702209286942733</v>
      </c>
      <c r="F24" s="218">
        <v>51.26184055866694</v>
      </c>
      <c r="G24" s="218">
        <v>54.077346465816923</v>
      </c>
      <c r="H24" s="218">
        <v>48.690302950125677</v>
      </c>
      <c r="I24" s="218">
        <v>39.362511235566615</v>
      </c>
      <c r="J24" s="218">
        <v>35.993626882966396</v>
      </c>
      <c r="K24" s="218">
        <v>42.43947612118005</v>
      </c>
      <c r="L24" s="218">
        <v>18.289722147288913</v>
      </c>
      <c r="M24" s="218">
        <v>18.36078746484532</v>
      </c>
      <c r="N24" s="218">
        <v>18.217633473712809</v>
      </c>
      <c r="O24" s="218">
        <v>76.787159428108993</v>
      </c>
      <c r="P24" s="218">
        <v>66.559528592473555</v>
      </c>
      <c r="Q24" s="218">
        <v>87.162070370873522</v>
      </c>
      <c r="R24" s="218">
        <v>95.076881575397891</v>
      </c>
      <c r="S24" s="218">
        <v>84.920316057318871</v>
      </c>
      <c r="T24" s="218">
        <v>105.37970384458633</v>
      </c>
      <c r="U24" s="218">
        <v>419.83775811209443</v>
      </c>
      <c r="V24" s="218">
        <v>362.50911743253101</v>
      </c>
      <c r="W24" s="218">
        <v>478.44891871737508</v>
      </c>
    </row>
    <row r="25" spans="2:23" ht="15" customHeight="1" x14ac:dyDescent="0.15">
      <c r="B25" s="210" t="s">
        <v>378</v>
      </c>
      <c r="C25" s="219">
        <v>9.2026682499214196</v>
      </c>
      <c r="D25" s="219">
        <v>9.8083674663545928</v>
      </c>
      <c r="E25" s="219">
        <v>8.6491544682842054</v>
      </c>
      <c r="F25" s="217">
        <v>50.72119582300143</v>
      </c>
      <c r="G25" s="217">
        <v>53.298712697483907</v>
      </c>
      <c r="H25" s="217">
        <v>48.365750952476439</v>
      </c>
      <c r="I25" s="217">
        <v>40.076135927077146</v>
      </c>
      <c r="J25" s="217">
        <v>36.892919836161497</v>
      </c>
      <c r="K25" s="217">
        <v>42.985094579239359</v>
      </c>
      <c r="L25" s="217">
        <v>18.143634235350824</v>
      </c>
      <c r="M25" s="217">
        <v>18.4026348291478</v>
      </c>
      <c r="N25" s="217">
        <v>17.882808181315642</v>
      </c>
      <c r="O25" s="217">
        <v>79.012600702334225</v>
      </c>
      <c r="P25" s="217">
        <v>69.219157403595446</v>
      </c>
      <c r="Q25" s="217">
        <v>88.875069098949695</v>
      </c>
      <c r="R25" s="217">
        <v>97.156234937685042</v>
      </c>
      <c r="S25" s="217">
        <v>87.621792232743246</v>
      </c>
      <c r="T25" s="217">
        <v>106.75787728026533</v>
      </c>
      <c r="U25" s="217">
        <v>435.48387096774189</v>
      </c>
      <c r="V25" s="217">
        <v>376.1372110365399</v>
      </c>
      <c r="W25" s="217">
        <v>496.98608964451313</v>
      </c>
    </row>
    <row r="26" spans="2:23" ht="15" customHeight="1" x14ac:dyDescent="0.15">
      <c r="B26" s="210" t="s">
        <v>507</v>
      </c>
      <c r="C26" s="219">
        <f>'2-11'!F25/('2-11'!C25)*100</f>
        <v>9.0457079944596366</v>
      </c>
      <c r="D26" s="219">
        <f>'2-11'!G25/('2-11'!D25)*100</f>
        <v>9.5965588846039758</v>
      </c>
      <c r="E26" s="219">
        <f>'2-11'!H25/('2-11'!E25)*100</f>
        <v>8.5394943092755398</v>
      </c>
      <c r="F26" s="217">
        <f>'2-11'!I25/('2-11'!C25)*100</f>
        <v>50.438612068047014</v>
      </c>
      <c r="G26" s="217">
        <f>'2-11'!J25/('2-11'!D25)*100</f>
        <v>53.040640759418565</v>
      </c>
      <c r="H26" s="217">
        <f>'2-11'!K25/('2-11'!E25)*100</f>
        <v>48.047434062563894</v>
      </c>
      <c r="I26" s="217">
        <f>'2-11'!R25/('2-11'!C25)*100</f>
        <v>40.515679937493346</v>
      </c>
      <c r="J26" s="217">
        <f>'2-11'!S25/('2-11'!D25)*100</f>
        <v>37.362800355977456</v>
      </c>
      <c r="K26" s="217">
        <f>'2-11'!T25/('2-11'!E25)*100</f>
        <v>43.413071628160566</v>
      </c>
      <c r="L26" s="217">
        <f>'2-11'!F25/('2-11'!I25)*100</f>
        <v>17.934093789607097</v>
      </c>
      <c r="M26" s="217">
        <f>'2-11'!G25/('2-11'!J25)*100</f>
        <v>18.092841163310965</v>
      </c>
      <c r="N26" s="217">
        <f>'2-11'!H25/('2-11'!K25)*100</f>
        <v>17.773049645390071</v>
      </c>
      <c r="O26" s="217">
        <f>'2-11'!R25/('2-11'!I25)*100</f>
        <v>80.326714547246866</v>
      </c>
      <c r="P26" s="217">
        <f>'2-11'!S25/('2-11'!J25)*100</f>
        <v>70.44183445190157</v>
      </c>
      <c r="Q26" s="217">
        <f>'2-11'!T25/('2-11'!K25)*100</f>
        <v>90.354609929078009</v>
      </c>
      <c r="R26" s="217">
        <f>('2-11'!F25+'2-11'!R25)/'2-11'!I25*100</f>
        <v>98.26080833685397</v>
      </c>
      <c r="S26" s="217">
        <f>('2-11'!G25+'2-11'!S25)/'2-11'!J25*100</f>
        <v>88.534675615212535</v>
      </c>
      <c r="T26" s="217">
        <f>('2-11'!H25+'2-11'!T25)/'2-11'!K25*100</f>
        <v>108.12765957446808</v>
      </c>
      <c r="U26" s="217">
        <f>'2-11'!R25/'2-11'!F25*100</f>
        <v>447.89948959560269</v>
      </c>
      <c r="V26" s="217">
        <f>'2-11'!S25/'2-11'!G25*100</f>
        <v>389.33539412673878</v>
      </c>
      <c r="W26" s="217">
        <f>'2-11'!T25/'2-11'!H25*100</f>
        <v>508.37988826815644</v>
      </c>
    </row>
    <row r="27" spans="2:23" ht="15" customHeight="1" x14ac:dyDescent="0.15">
      <c r="B27" s="211" t="s">
        <v>592</v>
      </c>
      <c r="C27" s="219">
        <f>'2-11'!F26/('2-11'!C26)*100</f>
        <v>8.7869587218969141</v>
      </c>
      <c r="D27" s="219">
        <f>'2-11'!G26/('2-11'!D26)*100</f>
        <v>9.3674698795180724</v>
      </c>
      <c r="E27" s="219">
        <f>'2-11'!H26/('2-11'!E26)*100</f>
        <v>8.2510774363964963</v>
      </c>
      <c r="F27" s="217">
        <f>'2-11'!I26/('2-11'!C26)*100</f>
        <v>50.234945420371581</v>
      </c>
      <c r="G27" s="217">
        <f>'2-11'!J26/('2-11'!D26)*100</f>
        <v>52.582831325301207</v>
      </c>
      <c r="H27" s="217">
        <f>'2-11'!K26/('2-11'!E26)*100</f>
        <v>48.067565688864171</v>
      </c>
      <c r="I27" s="217">
        <f>'2-11'!R26/('2-11'!C26)*100</f>
        <v>40.97809585773151</v>
      </c>
      <c r="J27" s="217">
        <f>'2-11'!S26/('2-11'!D26)*100</f>
        <v>38.049698795180724</v>
      </c>
      <c r="K27" s="217">
        <f>'2-11'!T26/('2-11'!E26)*100</f>
        <v>43.681356874739329</v>
      </c>
      <c r="L27" s="217">
        <f>'2-11'!F26/('2-11'!I26)*100</f>
        <v>17.491725428119153</v>
      </c>
      <c r="M27" s="217">
        <f>'2-11'!G26/('2-11'!J26)*100</f>
        <v>17.814692825433195</v>
      </c>
      <c r="N27" s="217">
        <f>'2-11'!H26/('2-11'!K26)*100</f>
        <v>17.165582067968185</v>
      </c>
      <c r="O27" s="217">
        <f>'2-11'!R26/('2-11'!I26)*100</f>
        <v>81.572888185350408</v>
      </c>
      <c r="P27" s="217">
        <f>'2-11'!S26/('2-11'!J26)*100</f>
        <v>72.361449233853648</v>
      </c>
      <c r="Q27" s="217">
        <f>'2-11'!T26/('2-11'!K26)*100</f>
        <v>90.874909616775128</v>
      </c>
      <c r="R27" s="217">
        <f>('2-11'!F26+'2-11'!R26)/'2-11'!I26*100</f>
        <v>99.064613613469561</v>
      </c>
      <c r="S27" s="230">
        <f>('2-11'!G26+'2-11'!S26)/'2-11'!J26*100</f>
        <v>90.176142059286832</v>
      </c>
      <c r="T27" s="217">
        <f>('2-11'!H26+'2-11'!T26)/'2-11'!K26*100</f>
        <v>108.0404916847433</v>
      </c>
      <c r="U27" s="230">
        <f>'2-11'!R26/'2-11'!F26*100</f>
        <v>466.35129576306048</v>
      </c>
      <c r="V27" s="230">
        <f>'2-11'!S26/'2-11'!G26*100</f>
        <v>406.18971061093248</v>
      </c>
      <c r="W27" s="230">
        <f>'2-11'!T26/'2-11'!H26*100</f>
        <v>529.40185341196297</v>
      </c>
    </row>
    <row r="28" spans="2:23" ht="15" customHeight="1" x14ac:dyDescent="0.15">
      <c r="B28" s="212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T28" s="231"/>
      <c r="U28" s="231"/>
      <c r="V28" s="231"/>
      <c r="W28" s="237" t="s">
        <v>377</v>
      </c>
    </row>
    <row r="29" spans="2:23" ht="15" customHeight="1" x14ac:dyDescent="0.15">
      <c r="B29" s="213" t="s">
        <v>376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32"/>
      <c r="U29" s="232"/>
      <c r="V29" s="213"/>
      <c r="W29" s="213"/>
    </row>
    <row r="30" spans="2:23" ht="15" customHeight="1" x14ac:dyDescent="0.15">
      <c r="B30" s="213" t="s">
        <v>9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32"/>
      <c r="U30" s="232"/>
      <c r="V30" s="232"/>
      <c r="W30" s="232"/>
    </row>
    <row r="31" spans="2:23" ht="15" customHeight="1" x14ac:dyDescent="0.15">
      <c r="B31" s="213" t="s">
        <v>374</v>
      </c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</row>
    <row r="32" spans="2:23" ht="15" customHeight="1" x14ac:dyDescent="0.15">
      <c r="B32" s="213" t="s">
        <v>47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34"/>
      <c r="V32" s="213"/>
      <c r="W32" s="213"/>
    </row>
    <row r="33" spans="2:23" ht="15" customHeight="1" x14ac:dyDescent="0.15">
      <c r="B33" s="213" t="s">
        <v>311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2"/>
      <c r="V33" s="213"/>
      <c r="W33" s="213"/>
    </row>
    <row r="35" spans="2:23" ht="15" customHeight="1" x14ac:dyDescent="0.15">
      <c r="B35" s="402" t="s">
        <v>42</v>
      </c>
    </row>
  </sheetData>
  <sheetProtection sheet="1" objects="1" scenarios="1"/>
  <mergeCells count="4">
    <mergeCell ref="O3:Q3"/>
    <mergeCell ref="R3:T3"/>
    <mergeCell ref="U3:W3"/>
    <mergeCell ref="B3:B4"/>
  </mergeCells>
  <phoneticPr fontId="3"/>
  <hyperlinks>
    <hyperlink ref="B35" location="目次!A1" display="目次へ戻る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9"/>
  <sheetViews>
    <sheetView showGridLines="0" zoomScaleSheetLayoutView="100" workbookViewId="0">
      <selection activeCell="E13" sqref="E13"/>
    </sheetView>
  </sheetViews>
  <sheetFormatPr defaultRowHeight="15" customHeight="1" x14ac:dyDescent="0.4"/>
  <cols>
    <col min="1" max="1" width="5.625" style="238" customWidth="1"/>
    <col min="2" max="2" width="19.75" style="238" customWidth="1"/>
    <col min="3" max="8" width="11" style="238" customWidth="1"/>
    <col min="9" max="9" width="9" style="238" customWidth="1"/>
    <col min="10" max="16384" width="9" style="238"/>
  </cols>
  <sheetData>
    <row r="1" spans="1:8" ht="20.25" customHeight="1" x14ac:dyDescent="0.4">
      <c r="A1" s="194" t="s">
        <v>320</v>
      </c>
    </row>
    <row r="2" spans="1:8" ht="20.25" customHeight="1" x14ac:dyDescent="0.4">
      <c r="B2" s="239"/>
      <c r="C2" s="239"/>
      <c r="D2" s="239"/>
      <c r="E2" s="239"/>
      <c r="F2" s="239"/>
      <c r="G2" s="239"/>
      <c r="H2" s="246" t="s">
        <v>165</v>
      </c>
    </row>
    <row r="3" spans="1:8" ht="15" customHeight="1" x14ac:dyDescent="0.4">
      <c r="B3" s="427" t="s">
        <v>24</v>
      </c>
      <c r="C3" s="421" t="s">
        <v>390</v>
      </c>
      <c r="D3" s="422"/>
      <c r="E3" s="426"/>
      <c r="F3" s="421" t="s">
        <v>388</v>
      </c>
      <c r="G3" s="422"/>
      <c r="H3" s="426"/>
    </row>
    <row r="4" spans="1:8" ht="15" customHeight="1" x14ac:dyDescent="0.4">
      <c r="B4" s="441"/>
      <c r="C4" s="173" t="s">
        <v>387</v>
      </c>
      <c r="D4" s="173" t="s">
        <v>183</v>
      </c>
      <c r="E4" s="173" t="s">
        <v>181</v>
      </c>
      <c r="F4" s="173" t="s">
        <v>387</v>
      </c>
      <c r="G4" s="173" t="s">
        <v>183</v>
      </c>
      <c r="H4" s="173" t="s">
        <v>181</v>
      </c>
    </row>
    <row r="5" spans="1:8" ht="14.45" customHeight="1" x14ac:dyDescent="0.4">
      <c r="B5" s="240" t="s">
        <v>140</v>
      </c>
      <c r="C5" s="241">
        <v>46.8</v>
      </c>
      <c r="D5" s="241">
        <v>45.1</v>
      </c>
      <c r="E5" s="241">
        <v>48.5</v>
      </c>
      <c r="F5" s="241">
        <v>49.6</v>
      </c>
      <c r="G5" s="241">
        <v>47.9</v>
      </c>
      <c r="H5" s="241">
        <v>50.2</v>
      </c>
    </row>
    <row r="6" spans="1:8" ht="14.45" customHeight="1" x14ac:dyDescent="0.4">
      <c r="B6" s="240" t="s">
        <v>137</v>
      </c>
      <c r="C6" s="241">
        <v>47.3</v>
      </c>
      <c r="D6" s="241">
        <v>45.5</v>
      </c>
      <c r="E6" s="241">
        <v>48.9</v>
      </c>
      <c r="F6" s="241">
        <v>50.2</v>
      </c>
      <c r="G6" s="241">
        <v>48.5</v>
      </c>
      <c r="H6" s="241">
        <v>51.8</v>
      </c>
    </row>
    <row r="7" spans="1:8" ht="14.45" customHeight="1" x14ac:dyDescent="0.4">
      <c r="B7" s="170" t="s">
        <v>310</v>
      </c>
      <c r="C7" s="242">
        <v>47.88689881150728</v>
      </c>
      <c r="D7" s="242">
        <v>46.070450555880626</v>
      </c>
      <c r="E7" s="242">
        <v>49.527481238769688</v>
      </c>
      <c r="F7" s="242">
        <v>50.936758893280633</v>
      </c>
      <c r="G7" s="242">
        <v>49.3</v>
      </c>
      <c r="H7" s="242">
        <v>52.598639455782312</v>
      </c>
    </row>
    <row r="8" spans="1:8" ht="14.45" customHeight="1" x14ac:dyDescent="0.4">
      <c r="B8" s="240" t="s">
        <v>135</v>
      </c>
      <c r="C8" s="241">
        <v>48.3</v>
      </c>
      <c r="D8" s="241">
        <v>46.5</v>
      </c>
      <c r="E8" s="241">
        <v>50</v>
      </c>
      <c r="F8" s="241">
        <v>51.5</v>
      </c>
      <c r="G8" s="241">
        <v>49.9</v>
      </c>
      <c r="H8" s="241">
        <v>53.2</v>
      </c>
    </row>
    <row r="9" spans="1:8" ht="14.45" customHeight="1" x14ac:dyDescent="0.4">
      <c r="B9" s="240" t="s">
        <v>359</v>
      </c>
      <c r="C9" s="241">
        <v>48.9</v>
      </c>
      <c r="D9" s="241">
        <v>47</v>
      </c>
      <c r="E9" s="241">
        <v>50.6</v>
      </c>
      <c r="F9" s="241">
        <v>52.2</v>
      </c>
      <c r="G9" s="241">
        <v>50.5</v>
      </c>
      <c r="H9" s="241">
        <v>53.9</v>
      </c>
    </row>
    <row r="10" spans="1:8" ht="14.45" customHeight="1" x14ac:dyDescent="0.4">
      <c r="B10" s="240" t="s">
        <v>85</v>
      </c>
      <c r="C10" s="241">
        <v>49.311287123019866</v>
      </c>
      <c r="D10" s="241">
        <v>47.358295909697794</v>
      </c>
      <c r="E10" s="241">
        <v>51.069352635891832</v>
      </c>
      <c r="F10" s="241">
        <v>52.763862332695986</v>
      </c>
      <c r="G10" s="241">
        <v>51.033613445378151</v>
      </c>
      <c r="H10" s="241">
        <v>54.578000000000003</v>
      </c>
    </row>
    <row r="11" spans="1:8" ht="14.45" customHeight="1" x14ac:dyDescent="0.4">
      <c r="B11" s="240" t="s">
        <v>132</v>
      </c>
      <c r="C11" s="241">
        <v>49.780252921122411</v>
      </c>
      <c r="D11" s="241">
        <v>47.787519941097045</v>
      </c>
      <c r="E11" s="241">
        <v>51.582459352977082</v>
      </c>
      <c r="F11" s="241">
        <v>53.338178294573645</v>
      </c>
      <c r="G11" s="241">
        <v>51.484162895927604</v>
      </c>
      <c r="H11" s="241">
        <v>55.195564516129032</v>
      </c>
    </row>
    <row r="12" spans="1:8" ht="14.45" customHeight="1" x14ac:dyDescent="0.4">
      <c r="B12" s="170" t="s">
        <v>131</v>
      </c>
      <c r="C12" s="242">
        <v>50.123363187608994</v>
      </c>
      <c r="D12" s="242">
        <v>48.089086373557834</v>
      </c>
      <c r="E12" s="242">
        <v>51.956338503034381</v>
      </c>
      <c r="F12" s="242">
        <v>53.696739130434786</v>
      </c>
      <c r="G12" s="242">
        <v>51.689252336448597</v>
      </c>
      <c r="H12" s="242">
        <v>55.544303797468352</v>
      </c>
    </row>
    <row r="13" spans="1:8" ht="14.45" customHeight="1" x14ac:dyDescent="0.4">
      <c r="B13" s="240" t="s">
        <v>130</v>
      </c>
      <c r="C13" s="241">
        <v>50.458446846091668</v>
      </c>
      <c r="D13" s="241">
        <v>48.421805749018617</v>
      </c>
      <c r="E13" s="241">
        <v>52.285166676131539</v>
      </c>
      <c r="F13" s="241">
        <v>54.125820568927793</v>
      </c>
      <c r="G13" s="241">
        <v>52.085714285714289</v>
      </c>
      <c r="H13" s="241">
        <v>55.962000000000003</v>
      </c>
    </row>
    <row r="14" spans="1:8" ht="14.45" customHeight="1" x14ac:dyDescent="0.4">
      <c r="B14" s="240" t="s">
        <v>129</v>
      </c>
      <c r="C14" s="241">
        <v>50.839659944642165</v>
      </c>
      <c r="D14" s="241">
        <v>48.806756756756762</v>
      </c>
      <c r="E14" s="241">
        <v>52.66185037780469</v>
      </c>
      <c r="F14" s="241">
        <v>54.59254807692308</v>
      </c>
      <c r="G14" s="241">
        <v>52.520408163265309</v>
      </c>
      <c r="H14" s="241">
        <v>56.506097560975611</v>
      </c>
    </row>
    <row r="15" spans="1:8" ht="14.45" customHeight="1" x14ac:dyDescent="0.4">
      <c r="B15" s="240" t="s">
        <v>127</v>
      </c>
      <c r="C15" s="241">
        <v>51.266027025359406</v>
      </c>
      <c r="D15" s="241">
        <v>49.229461663947767</v>
      </c>
      <c r="E15" s="241">
        <v>53.092369360407297</v>
      </c>
      <c r="F15" s="241">
        <v>55.122891566265061</v>
      </c>
      <c r="G15" s="241">
        <v>53.032663316582912</v>
      </c>
      <c r="H15" s="241">
        <v>57.11270491803279</v>
      </c>
    </row>
    <row r="16" spans="1:8" ht="14.45" customHeight="1" x14ac:dyDescent="0.4">
      <c r="B16" s="240" t="s">
        <v>73</v>
      </c>
      <c r="C16" s="241">
        <v>51.506540242833886</v>
      </c>
      <c r="D16" s="241">
        <v>49.450768619135928</v>
      </c>
      <c r="E16" s="241">
        <v>53.346299810246684</v>
      </c>
      <c r="F16" s="241">
        <v>55.423766816143498</v>
      </c>
      <c r="G16" s="241">
        <v>53.256157635467979</v>
      </c>
      <c r="H16" s="241">
        <v>57.438914027149323</v>
      </c>
    </row>
    <row r="17" spans="2:8" ht="14.45" customHeight="1" x14ac:dyDescent="0.4">
      <c r="B17" s="170" t="s">
        <v>124</v>
      </c>
      <c r="C17" s="242">
        <v>51.905662772981216</v>
      </c>
      <c r="D17" s="242">
        <v>49.792074560815344</v>
      </c>
      <c r="E17" s="242">
        <v>53.805726341169368</v>
      </c>
      <c r="F17" s="242">
        <v>55.931662870159457</v>
      </c>
      <c r="G17" s="242">
        <v>53.578616352201259</v>
      </c>
      <c r="H17" s="242">
        <v>57.946601941747574</v>
      </c>
    </row>
    <row r="18" spans="2:8" ht="14.45" customHeight="1" x14ac:dyDescent="0.4">
      <c r="B18" s="240" t="s">
        <v>122</v>
      </c>
      <c r="C18" s="241">
        <v>52.22597360798197</v>
      </c>
      <c r="D18" s="241">
        <v>50.152430343705539</v>
      </c>
      <c r="E18" s="241">
        <v>54.100281880017164</v>
      </c>
      <c r="F18" s="241">
        <v>56.284403669724767</v>
      </c>
      <c r="G18" s="241">
        <v>53.834210526315786</v>
      </c>
      <c r="H18" s="241">
        <v>58.192682926829271</v>
      </c>
    </row>
    <row r="19" spans="2:8" ht="14.45" customHeight="1" x14ac:dyDescent="0.4">
      <c r="B19" s="240" t="s">
        <v>121</v>
      </c>
      <c r="C19" s="241">
        <v>52.649077466631766</v>
      </c>
      <c r="D19" s="241">
        <v>50.524040779775433</v>
      </c>
      <c r="E19" s="241">
        <v>54.57102361223599</v>
      </c>
      <c r="F19" s="241">
        <v>56.752358490566039</v>
      </c>
      <c r="G19" s="241">
        <v>54.25</v>
      </c>
      <c r="H19" s="241">
        <v>58.677215189873415</v>
      </c>
    </row>
    <row r="20" spans="2:8" ht="14.45" customHeight="1" x14ac:dyDescent="0.4">
      <c r="B20" s="240" t="s">
        <v>116</v>
      </c>
      <c r="C20" s="241">
        <v>53</v>
      </c>
      <c r="D20" s="241">
        <v>50.9</v>
      </c>
      <c r="E20" s="241">
        <v>54.9</v>
      </c>
      <c r="F20" s="241">
        <v>57.2</v>
      </c>
      <c r="G20" s="241">
        <v>54.7</v>
      </c>
      <c r="H20" s="241">
        <v>59.2</v>
      </c>
    </row>
    <row r="21" spans="2:8" ht="14.45" customHeight="1" x14ac:dyDescent="0.4">
      <c r="B21" s="240" t="s">
        <v>309</v>
      </c>
      <c r="C21" s="241">
        <v>53.3</v>
      </c>
      <c r="D21" s="241">
        <v>51.3</v>
      </c>
      <c r="E21" s="241">
        <v>55.2</v>
      </c>
      <c r="F21" s="241">
        <v>57.5</v>
      </c>
      <c r="G21" s="241">
        <v>55</v>
      </c>
      <c r="H21" s="241">
        <v>59.6</v>
      </c>
    </row>
    <row r="22" spans="2:8" ht="14.45" customHeight="1" x14ac:dyDescent="0.4">
      <c r="B22" s="170" t="s">
        <v>308</v>
      </c>
      <c r="C22" s="242">
        <v>53.672539999999998</v>
      </c>
      <c r="D22" s="242">
        <v>51.684170000000002</v>
      </c>
      <c r="E22" s="242">
        <v>55.488619999999997</v>
      </c>
      <c r="F22" s="242">
        <v>57.874020000000002</v>
      </c>
      <c r="G22" s="242">
        <v>55.5</v>
      </c>
      <c r="H22" s="242">
        <v>59.986179999999997</v>
      </c>
    </row>
    <row r="23" spans="2:8" ht="14.45" customHeight="1" x14ac:dyDescent="0.4">
      <c r="B23" s="168" t="s">
        <v>378</v>
      </c>
      <c r="C23" s="243">
        <v>54</v>
      </c>
      <c r="D23" s="243">
        <v>52.1</v>
      </c>
      <c r="E23" s="243">
        <v>55.8</v>
      </c>
      <c r="F23" s="243">
        <v>58.2</v>
      </c>
      <c r="G23" s="243">
        <v>56</v>
      </c>
      <c r="H23" s="243">
        <v>60.3</v>
      </c>
    </row>
    <row r="24" spans="2:8" ht="15" customHeight="1" x14ac:dyDescent="0.4">
      <c r="B24" s="168" t="s">
        <v>507</v>
      </c>
      <c r="C24" s="243">
        <v>54.3</v>
      </c>
      <c r="D24" s="243">
        <v>52.3</v>
      </c>
      <c r="E24" s="243">
        <v>56</v>
      </c>
      <c r="F24" s="243">
        <v>58.5</v>
      </c>
      <c r="G24" s="243">
        <v>56</v>
      </c>
      <c r="H24" s="243">
        <v>60.7</v>
      </c>
    </row>
    <row r="25" spans="2:8" ht="15" customHeight="1" x14ac:dyDescent="0.4">
      <c r="B25" s="169" t="s">
        <v>592</v>
      </c>
      <c r="C25" s="244">
        <v>54.5</v>
      </c>
      <c r="D25" s="244">
        <v>52.7</v>
      </c>
      <c r="E25" s="244">
        <v>56.2</v>
      </c>
      <c r="F25" s="244">
        <v>58.7</v>
      </c>
      <c r="G25" s="244">
        <v>56.3</v>
      </c>
      <c r="H25" s="244">
        <v>60.9</v>
      </c>
    </row>
    <row r="26" spans="2:8" ht="15" customHeight="1" x14ac:dyDescent="0.4">
      <c r="B26" s="239"/>
      <c r="C26" s="239"/>
      <c r="D26" s="239"/>
      <c r="F26" s="245"/>
      <c r="G26" s="245"/>
      <c r="H26" s="193" t="s">
        <v>288</v>
      </c>
    </row>
    <row r="27" spans="2:8" ht="15" customHeight="1" x14ac:dyDescent="0.4">
      <c r="B27" s="239" t="s">
        <v>386</v>
      </c>
      <c r="C27" s="239"/>
      <c r="D27" s="239"/>
      <c r="E27" s="239"/>
      <c r="F27" s="239"/>
      <c r="G27" s="239"/>
      <c r="H27" s="239"/>
    </row>
    <row r="29" spans="2:8" ht="15" customHeight="1" x14ac:dyDescent="0.4">
      <c r="B29" s="402" t="s">
        <v>42</v>
      </c>
    </row>
  </sheetData>
  <sheetProtection sheet="1" objects="1" scenarios="1"/>
  <mergeCells count="3">
    <mergeCell ref="C3:E3"/>
    <mergeCell ref="F3:H3"/>
    <mergeCell ref="B3:B4"/>
  </mergeCells>
  <phoneticPr fontId="3"/>
  <hyperlinks>
    <hyperlink ref="B29" location="目次!A1" display="目次へ戻る" xr:uid="{00000000-0004-0000-0E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56"/>
  <sheetViews>
    <sheetView showGridLines="0" zoomScaleSheetLayoutView="100" workbookViewId="0">
      <selection activeCell="H16" sqref="H16"/>
    </sheetView>
  </sheetViews>
  <sheetFormatPr defaultRowHeight="13.5" x14ac:dyDescent="0.4"/>
  <cols>
    <col min="1" max="1" width="5.625" style="66" customWidth="1"/>
    <col min="2" max="2" width="22.5" style="66" customWidth="1"/>
    <col min="3" max="6" width="14" style="66" customWidth="1"/>
    <col min="7" max="7" width="9" style="66" customWidth="1"/>
    <col min="8" max="16384" width="9" style="66"/>
  </cols>
  <sheetData>
    <row r="1" spans="1:6" ht="20.25" customHeight="1" x14ac:dyDescent="0.4">
      <c r="A1" s="76" t="s">
        <v>419</v>
      </c>
      <c r="B1" s="67"/>
      <c r="D1" s="68"/>
      <c r="E1" s="68"/>
      <c r="F1" s="68"/>
    </row>
    <row r="2" spans="1:6" ht="20.25" customHeight="1" x14ac:dyDescent="0.4">
      <c r="B2" s="68"/>
      <c r="C2" s="249"/>
      <c r="D2" s="68"/>
      <c r="E2" s="68"/>
      <c r="F2" s="255" t="s">
        <v>18</v>
      </c>
    </row>
    <row r="3" spans="1:6" ht="15" customHeight="1" x14ac:dyDescent="0.4">
      <c r="B3" s="449" t="s">
        <v>24</v>
      </c>
      <c r="C3" s="452" t="s">
        <v>418</v>
      </c>
      <c r="D3" s="453"/>
      <c r="E3" s="442"/>
      <c r="F3" s="443"/>
    </row>
    <row r="4" spans="1:6" s="247" customFormat="1" ht="15" customHeight="1" x14ac:dyDescent="0.4">
      <c r="B4" s="450"/>
      <c r="C4" s="454"/>
      <c r="D4" s="455"/>
      <c r="E4" s="444" t="s">
        <v>321</v>
      </c>
      <c r="F4" s="445"/>
    </row>
    <row r="5" spans="1:6" s="247" customFormat="1" ht="15" customHeight="1" x14ac:dyDescent="0.4">
      <c r="B5" s="451"/>
      <c r="C5" s="69" t="s">
        <v>195</v>
      </c>
      <c r="D5" s="69" t="s">
        <v>415</v>
      </c>
      <c r="E5" s="69" t="s">
        <v>416</v>
      </c>
      <c r="F5" s="69" t="s">
        <v>415</v>
      </c>
    </row>
    <row r="6" spans="1:6" s="247" customFormat="1" ht="15" customHeight="1" x14ac:dyDescent="0.4">
      <c r="B6" s="248" t="s">
        <v>137</v>
      </c>
      <c r="C6" s="250">
        <v>494</v>
      </c>
      <c r="D6" s="250">
        <v>96</v>
      </c>
      <c r="E6" s="250">
        <v>488</v>
      </c>
      <c r="F6" s="250">
        <v>93</v>
      </c>
    </row>
    <row r="7" spans="1:6" s="247" customFormat="1" ht="15" customHeight="1" x14ac:dyDescent="0.4">
      <c r="B7" s="71" t="s">
        <v>136</v>
      </c>
      <c r="C7" s="251">
        <v>440</v>
      </c>
      <c r="D7" s="251">
        <v>111</v>
      </c>
      <c r="E7" s="251">
        <v>431</v>
      </c>
      <c r="F7" s="251">
        <v>102</v>
      </c>
    </row>
    <row r="8" spans="1:6" s="247" customFormat="1" ht="15" customHeight="1" x14ac:dyDescent="0.4">
      <c r="B8" s="248" t="s">
        <v>135</v>
      </c>
      <c r="C8" s="250">
        <v>442</v>
      </c>
      <c r="D8" s="250">
        <v>93</v>
      </c>
      <c r="E8" s="250">
        <v>437</v>
      </c>
      <c r="F8" s="250">
        <v>91</v>
      </c>
    </row>
    <row r="9" spans="1:6" s="247" customFormat="1" ht="15" customHeight="1" x14ac:dyDescent="0.4">
      <c r="B9" s="248" t="s">
        <v>133</v>
      </c>
      <c r="C9" s="250">
        <v>392</v>
      </c>
      <c r="D9" s="250">
        <v>86</v>
      </c>
      <c r="E9" s="250">
        <v>382</v>
      </c>
      <c r="F9" s="250">
        <v>83</v>
      </c>
    </row>
    <row r="10" spans="1:6" s="247" customFormat="1" ht="15" customHeight="1" x14ac:dyDescent="0.4">
      <c r="B10" s="248" t="s">
        <v>117</v>
      </c>
      <c r="C10" s="250">
        <v>411</v>
      </c>
      <c r="D10" s="250">
        <v>111</v>
      </c>
      <c r="E10" s="250">
        <v>406</v>
      </c>
      <c r="F10" s="250">
        <v>110</v>
      </c>
    </row>
    <row r="11" spans="1:6" s="247" customFormat="1" ht="15" customHeight="1" x14ac:dyDescent="0.4">
      <c r="B11" s="248" t="s">
        <v>212</v>
      </c>
      <c r="C11" s="250">
        <v>427</v>
      </c>
      <c r="D11" s="250">
        <v>102</v>
      </c>
      <c r="E11" s="250">
        <v>418</v>
      </c>
      <c r="F11" s="250">
        <v>97</v>
      </c>
    </row>
    <row r="12" spans="1:6" s="247" customFormat="1" ht="15" customHeight="1" x14ac:dyDescent="0.4">
      <c r="B12" s="71" t="s">
        <v>198</v>
      </c>
      <c r="C12" s="251">
        <v>404</v>
      </c>
      <c r="D12" s="251">
        <v>119</v>
      </c>
      <c r="E12" s="254">
        <v>395</v>
      </c>
      <c r="F12" s="251">
        <v>114</v>
      </c>
    </row>
    <row r="13" spans="1:6" s="247" customFormat="1" ht="15" customHeight="1" x14ac:dyDescent="0.4">
      <c r="B13" s="248" t="s">
        <v>210</v>
      </c>
      <c r="C13" s="250">
        <v>363</v>
      </c>
      <c r="D13" s="250">
        <v>82</v>
      </c>
      <c r="E13" s="250">
        <v>360</v>
      </c>
      <c r="F13" s="250">
        <v>81</v>
      </c>
    </row>
    <row r="14" spans="1:6" s="247" customFormat="1" ht="15" customHeight="1" x14ac:dyDescent="0.4">
      <c r="B14" s="248" t="s">
        <v>208</v>
      </c>
      <c r="C14" s="250">
        <v>442</v>
      </c>
      <c r="D14" s="250">
        <v>73</v>
      </c>
      <c r="E14" s="250">
        <v>434</v>
      </c>
      <c r="F14" s="250">
        <v>72</v>
      </c>
    </row>
    <row r="15" spans="1:6" s="247" customFormat="1" ht="15" customHeight="1" x14ac:dyDescent="0.4">
      <c r="B15" s="248" t="s">
        <v>205</v>
      </c>
      <c r="C15" s="250">
        <v>403</v>
      </c>
      <c r="D15" s="250">
        <v>76</v>
      </c>
      <c r="E15" s="250">
        <v>399</v>
      </c>
      <c r="F15" s="250">
        <v>73</v>
      </c>
    </row>
    <row r="16" spans="1:6" s="247" customFormat="1" ht="15" customHeight="1" x14ac:dyDescent="0.4">
      <c r="B16" s="248" t="s">
        <v>203</v>
      </c>
      <c r="C16" s="250">
        <v>356</v>
      </c>
      <c r="D16" s="250">
        <v>88</v>
      </c>
      <c r="E16" s="250">
        <v>348</v>
      </c>
      <c r="F16" s="250">
        <v>87</v>
      </c>
    </row>
    <row r="17" spans="2:6" s="247" customFormat="1" ht="15" customHeight="1" x14ac:dyDescent="0.4">
      <c r="B17" s="71" t="s">
        <v>202</v>
      </c>
      <c r="C17" s="251">
        <v>365</v>
      </c>
      <c r="D17" s="251">
        <v>87</v>
      </c>
      <c r="E17" s="251">
        <v>352</v>
      </c>
      <c r="F17" s="251">
        <v>84</v>
      </c>
    </row>
    <row r="18" spans="2:6" s="247" customFormat="1" ht="15" customHeight="1" x14ac:dyDescent="0.4">
      <c r="B18" s="248" t="s">
        <v>197</v>
      </c>
      <c r="C18" s="250">
        <v>366</v>
      </c>
      <c r="D18" s="250">
        <v>90</v>
      </c>
      <c r="E18" s="250">
        <v>349</v>
      </c>
      <c r="F18" s="250">
        <v>73</v>
      </c>
    </row>
    <row r="19" spans="2:6" s="247" customFormat="1" ht="15" customHeight="1" x14ac:dyDescent="0.4">
      <c r="B19" s="248" t="s">
        <v>196</v>
      </c>
      <c r="C19" s="250">
        <v>385</v>
      </c>
      <c r="D19" s="250">
        <v>66</v>
      </c>
      <c r="E19" s="250">
        <v>373</v>
      </c>
      <c r="F19" s="250">
        <v>63</v>
      </c>
    </row>
    <row r="20" spans="2:6" s="247" customFormat="1" ht="15" customHeight="1" x14ac:dyDescent="0.4">
      <c r="B20" s="248" t="s">
        <v>193</v>
      </c>
      <c r="C20" s="250">
        <v>343</v>
      </c>
      <c r="D20" s="250">
        <v>66</v>
      </c>
      <c r="E20" s="250">
        <v>334</v>
      </c>
      <c r="F20" s="250">
        <v>64</v>
      </c>
    </row>
    <row r="21" spans="2:6" s="247" customFormat="1" ht="15" customHeight="1" x14ac:dyDescent="0.4">
      <c r="B21" s="248" t="s">
        <v>309</v>
      </c>
      <c r="C21" s="250">
        <v>343</v>
      </c>
      <c r="D21" s="250">
        <v>72</v>
      </c>
      <c r="E21" s="250">
        <v>332</v>
      </c>
      <c r="F21" s="250">
        <v>67</v>
      </c>
    </row>
    <row r="22" spans="2:6" s="247" customFormat="1" ht="15" customHeight="1" x14ac:dyDescent="0.4">
      <c r="B22" s="71" t="s">
        <v>308</v>
      </c>
      <c r="C22" s="251">
        <v>291</v>
      </c>
      <c r="D22" s="251">
        <v>55</v>
      </c>
      <c r="E22" s="251">
        <v>277</v>
      </c>
      <c r="F22" s="251">
        <v>53</v>
      </c>
    </row>
    <row r="23" spans="2:6" s="247" customFormat="1" ht="15" customHeight="1" x14ac:dyDescent="0.4">
      <c r="B23" s="70" t="s">
        <v>378</v>
      </c>
      <c r="C23" s="252">
        <v>293</v>
      </c>
      <c r="D23" s="252">
        <v>70</v>
      </c>
      <c r="E23" s="252">
        <v>278</v>
      </c>
      <c r="F23" s="252">
        <v>66</v>
      </c>
    </row>
    <row r="24" spans="2:6" s="247" customFormat="1" ht="15" customHeight="1" x14ac:dyDescent="0.4">
      <c r="B24" s="70" t="s">
        <v>507</v>
      </c>
      <c r="C24" s="252">
        <v>303</v>
      </c>
      <c r="D24" s="252">
        <v>53</v>
      </c>
      <c r="E24" s="252">
        <v>294</v>
      </c>
      <c r="F24" s="252">
        <v>50</v>
      </c>
    </row>
    <row r="25" spans="2:6" ht="15" customHeight="1" x14ac:dyDescent="0.4">
      <c r="B25" s="73" t="s">
        <v>592</v>
      </c>
      <c r="C25" s="253">
        <v>266</v>
      </c>
      <c r="D25" s="253">
        <v>69</v>
      </c>
      <c r="E25" s="253">
        <v>247</v>
      </c>
      <c r="F25" s="253">
        <v>68</v>
      </c>
    </row>
    <row r="26" spans="2:6" ht="15" customHeight="1" x14ac:dyDescent="0.4">
      <c r="B26" s="68"/>
      <c r="C26" s="249"/>
      <c r="D26" s="68"/>
      <c r="E26" s="446" t="s">
        <v>358</v>
      </c>
      <c r="F26" s="446"/>
    </row>
    <row r="27" spans="2:6" ht="15" customHeight="1" x14ac:dyDescent="0.4">
      <c r="B27" s="68" t="s">
        <v>414</v>
      </c>
      <c r="C27" s="249"/>
      <c r="D27" s="68"/>
      <c r="E27" s="68"/>
      <c r="F27" s="68"/>
    </row>
    <row r="28" spans="2:6" ht="15" customHeight="1" x14ac:dyDescent="0.4">
      <c r="B28" s="68"/>
      <c r="C28" s="249"/>
      <c r="D28" s="68"/>
      <c r="E28" s="68"/>
      <c r="F28" s="68"/>
    </row>
    <row r="29" spans="2:6" ht="15" customHeight="1" x14ac:dyDescent="0.4">
      <c r="B29" s="74" t="s">
        <v>42</v>
      </c>
    </row>
    <row r="30" spans="2:6" ht="15" customHeight="1" x14ac:dyDescent="0.4">
      <c r="B30" s="68"/>
      <c r="C30" s="68"/>
      <c r="D30" s="68"/>
      <c r="E30" s="68"/>
      <c r="F30" s="68"/>
    </row>
    <row r="31" spans="2:6" ht="36" customHeight="1" x14ac:dyDescent="0.4">
      <c r="B31" s="447"/>
      <c r="C31" s="448"/>
      <c r="D31" s="448"/>
      <c r="E31" s="448"/>
      <c r="F31" s="448"/>
    </row>
    <row r="32" spans="2:6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</sheetData>
  <sheetProtection sheet="1" objects="1" scenarios="1"/>
  <mergeCells count="6">
    <mergeCell ref="E3:F3"/>
    <mergeCell ref="E4:F4"/>
    <mergeCell ref="E26:F26"/>
    <mergeCell ref="B31:F31"/>
    <mergeCell ref="B3:B5"/>
    <mergeCell ref="C3:D4"/>
  </mergeCells>
  <phoneticPr fontId="3"/>
  <hyperlinks>
    <hyperlink ref="B29" location="目次!A1" display="目次へ戻る" xr:uid="{00000000-0004-0000-0F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7"/>
  <sheetViews>
    <sheetView showGridLines="0" zoomScaleSheetLayoutView="100" workbookViewId="0"/>
  </sheetViews>
  <sheetFormatPr defaultRowHeight="15" customHeight="1" x14ac:dyDescent="0.4"/>
  <cols>
    <col min="1" max="1" width="5.625" style="13" customWidth="1"/>
    <col min="2" max="2" width="10.25" style="13" customWidth="1"/>
    <col min="3" max="12" width="7.625" style="13" customWidth="1"/>
    <col min="13" max="13" width="4.125" style="13" customWidth="1"/>
    <col min="14" max="14" width="9" style="13" customWidth="1"/>
    <col min="15" max="16384" width="9" style="13"/>
  </cols>
  <sheetData>
    <row r="1" spans="1:13" ht="20.25" customHeight="1" x14ac:dyDescent="0.4">
      <c r="A1" s="15" t="s">
        <v>248</v>
      </c>
    </row>
    <row r="2" spans="1:13" ht="15" customHeight="1" x14ac:dyDescent="0.4">
      <c r="A2" s="256"/>
      <c r="B2" s="15"/>
      <c r="C2" s="17"/>
      <c r="D2" s="17"/>
      <c r="E2" s="17"/>
      <c r="F2" s="17"/>
      <c r="G2" s="17"/>
      <c r="I2" s="17"/>
      <c r="J2" s="17"/>
      <c r="K2" s="17"/>
      <c r="L2" s="41" t="s">
        <v>178</v>
      </c>
      <c r="M2" s="17"/>
    </row>
    <row r="3" spans="1:13" ht="15" customHeight="1" x14ac:dyDescent="0.4">
      <c r="A3" s="256"/>
      <c r="B3" s="410" t="s">
        <v>313</v>
      </c>
      <c r="C3" s="456" t="s">
        <v>421</v>
      </c>
      <c r="D3" s="456"/>
      <c r="E3" s="456" t="s">
        <v>172</v>
      </c>
      <c r="F3" s="456"/>
      <c r="G3" s="456" t="s">
        <v>364</v>
      </c>
      <c r="H3" s="456"/>
      <c r="I3" s="456" t="s">
        <v>296</v>
      </c>
      <c r="J3" s="456"/>
      <c r="K3" s="456" t="s">
        <v>61</v>
      </c>
      <c r="L3" s="456"/>
      <c r="M3" s="261"/>
    </row>
    <row r="4" spans="1:13" ht="15" customHeight="1" x14ac:dyDescent="0.4">
      <c r="A4" s="256"/>
      <c r="B4" s="411"/>
      <c r="C4" s="140" t="s">
        <v>183</v>
      </c>
      <c r="D4" s="140" t="s">
        <v>181</v>
      </c>
      <c r="E4" s="140" t="s">
        <v>183</v>
      </c>
      <c r="F4" s="140" t="s">
        <v>181</v>
      </c>
      <c r="G4" s="140" t="s">
        <v>183</v>
      </c>
      <c r="H4" s="140" t="s">
        <v>181</v>
      </c>
      <c r="I4" s="140" t="s">
        <v>183</v>
      </c>
      <c r="J4" s="140" t="s">
        <v>181</v>
      </c>
      <c r="K4" s="140" t="s">
        <v>183</v>
      </c>
      <c r="L4" s="140" t="s">
        <v>181</v>
      </c>
      <c r="M4" s="261"/>
    </row>
    <row r="5" spans="1:13" ht="15" customHeight="1" x14ac:dyDescent="0.4">
      <c r="A5" s="256"/>
      <c r="B5" s="20" t="s">
        <v>123</v>
      </c>
      <c r="C5" s="58">
        <v>15009</v>
      </c>
      <c r="D5" s="58">
        <v>16657</v>
      </c>
      <c r="E5" s="58">
        <v>3807</v>
      </c>
      <c r="F5" s="58">
        <v>3097</v>
      </c>
      <c r="G5" s="257">
        <v>10509</v>
      </c>
      <c r="H5" s="58">
        <v>10538</v>
      </c>
      <c r="I5" s="257">
        <v>459</v>
      </c>
      <c r="J5" s="58">
        <v>2512</v>
      </c>
      <c r="K5" s="257">
        <v>213</v>
      </c>
      <c r="L5" s="58">
        <v>490</v>
      </c>
      <c r="M5" s="45"/>
    </row>
    <row r="6" spans="1:13" ht="15" customHeight="1" x14ac:dyDescent="0.4">
      <c r="A6" s="256"/>
      <c r="B6" s="20" t="s">
        <v>7</v>
      </c>
      <c r="C6" s="58">
        <v>15270</v>
      </c>
      <c r="D6" s="58">
        <v>16994</v>
      </c>
      <c r="E6" s="58">
        <v>4018</v>
      </c>
      <c r="F6" s="58">
        <v>3255</v>
      </c>
      <c r="G6" s="257">
        <v>10471</v>
      </c>
      <c r="H6" s="58">
        <v>10560</v>
      </c>
      <c r="I6" s="257">
        <v>522</v>
      </c>
      <c r="J6" s="58">
        <v>2614</v>
      </c>
      <c r="K6" s="257">
        <v>255</v>
      </c>
      <c r="L6" s="58">
        <v>558</v>
      </c>
      <c r="M6" s="45"/>
    </row>
    <row r="7" spans="1:13" ht="15" customHeight="1" x14ac:dyDescent="0.4">
      <c r="A7" s="256"/>
      <c r="B7" s="20" t="s">
        <v>314</v>
      </c>
      <c r="C7" s="58">
        <v>15047</v>
      </c>
      <c r="D7" s="58">
        <v>16826</v>
      </c>
      <c r="E7" s="58">
        <v>3972</v>
      </c>
      <c r="F7" s="58">
        <v>3220</v>
      </c>
      <c r="G7" s="257">
        <v>10181</v>
      </c>
      <c r="H7" s="58">
        <v>10224</v>
      </c>
      <c r="I7" s="257">
        <v>540</v>
      </c>
      <c r="J7" s="58">
        <v>2720</v>
      </c>
      <c r="K7" s="257">
        <v>345</v>
      </c>
      <c r="L7" s="58">
        <v>643</v>
      </c>
      <c r="M7" s="45"/>
    </row>
    <row r="8" spans="1:13" ht="15" customHeight="1" x14ac:dyDescent="0.4">
      <c r="B8" s="20" t="s">
        <v>310</v>
      </c>
      <c r="C8" s="58">
        <v>14807</v>
      </c>
      <c r="D8" s="58">
        <v>16755</v>
      </c>
      <c r="E8" s="58">
        <v>3856</v>
      </c>
      <c r="F8" s="58">
        <v>3127</v>
      </c>
      <c r="G8" s="257">
        <v>9946</v>
      </c>
      <c r="H8" s="58">
        <v>10020</v>
      </c>
      <c r="I8" s="257">
        <v>563</v>
      </c>
      <c r="J8" s="58">
        <v>2861</v>
      </c>
      <c r="K8" s="257">
        <v>434</v>
      </c>
      <c r="L8" s="58">
        <v>739</v>
      </c>
      <c r="M8" s="45"/>
    </row>
    <row r="9" spans="1:13" ht="15" customHeight="1" x14ac:dyDescent="0.4">
      <c r="B9" s="20" t="s">
        <v>131</v>
      </c>
      <c r="C9" s="58">
        <v>14065</v>
      </c>
      <c r="D9" s="58">
        <v>15990</v>
      </c>
      <c r="E9" s="58">
        <v>3764</v>
      </c>
      <c r="F9" s="58">
        <v>2952</v>
      </c>
      <c r="G9" s="257">
        <v>9228</v>
      </c>
      <c r="H9" s="58">
        <v>9277</v>
      </c>
      <c r="I9" s="257">
        <v>563</v>
      </c>
      <c r="J9" s="58">
        <v>2870</v>
      </c>
      <c r="K9" s="257">
        <v>478</v>
      </c>
      <c r="L9" s="58">
        <v>797</v>
      </c>
      <c r="M9" s="45"/>
    </row>
    <row r="10" spans="1:13" ht="15" customHeight="1" x14ac:dyDescent="0.4">
      <c r="B10" s="20" t="s">
        <v>124</v>
      </c>
      <c r="C10" s="58">
        <v>13263</v>
      </c>
      <c r="D10" s="58">
        <v>15017</v>
      </c>
      <c r="E10" s="58">
        <v>3725</v>
      </c>
      <c r="F10" s="58">
        <v>2754</v>
      </c>
      <c r="G10" s="58">
        <v>8431</v>
      </c>
      <c r="H10" s="58">
        <v>8515</v>
      </c>
      <c r="I10" s="257">
        <v>571</v>
      </c>
      <c r="J10" s="58">
        <v>2906</v>
      </c>
      <c r="K10" s="58">
        <v>513</v>
      </c>
      <c r="L10" s="58">
        <v>811</v>
      </c>
      <c r="M10" s="45"/>
    </row>
    <row r="11" spans="1:13" ht="15" customHeight="1" x14ac:dyDescent="0.4">
      <c r="B11" s="89" t="s">
        <v>308</v>
      </c>
      <c r="C11" s="142">
        <v>12437</v>
      </c>
      <c r="D11" s="142">
        <v>13777</v>
      </c>
      <c r="E11" s="142">
        <v>3579</v>
      </c>
      <c r="F11" s="142">
        <v>2489</v>
      </c>
      <c r="G11" s="258">
        <v>7669</v>
      </c>
      <c r="H11" s="142">
        <v>7733</v>
      </c>
      <c r="I11" s="142">
        <v>531</v>
      </c>
      <c r="J11" s="142">
        <v>2583</v>
      </c>
      <c r="K11" s="258">
        <v>514</v>
      </c>
      <c r="L11" s="142">
        <v>808</v>
      </c>
    </row>
    <row r="12" spans="1:13" ht="15" customHeight="1" x14ac:dyDescent="0.4">
      <c r="B12" s="44"/>
      <c r="E12" s="44"/>
      <c r="F12" s="44"/>
      <c r="G12" s="44"/>
      <c r="H12" s="14"/>
      <c r="J12" s="259"/>
      <c r="K12" s="259"/>
      <c r="L12" s="260" t="s">
        <v>305</v>
      </c>
      <c r="M12" s="257"/>
    </row>
    <row r="13" spans="1:13" ht="15" customHeight="1" x14ac:dyDescent="0.4">
      <c r="B13" s="17" t="s">
        <v>376</v>
      </c>
      <c r="E13" s="44"/>
      <c r="F13" s="44"/>
      <c r="G13" s="44"/>
      <c r="H13" s="44"/>
      <c r="I13" s="44"/>
      <c r="J13" s="14"/>
      <c r="K13" s="14"/>
      <c r="L13" s="14"/>
      <c r="M13" s="257"/>
    </row>
    <row r="14" spans="1:13" ht="15" customHeight="1" x14ac:dyDescent="0.4">
      <c r="B14" s="17" t="s">
        <v>268</v>
      </c>
      <c r="E14" s="44"/>
      <c r="F14" s="44"/>
      <c r="G14" s="44"/>
      <c r="H14" s="44"/>
      <c r="I14" s="44"/>
      <c r="J14" s="14"/>
      <c r="K14" s="14"/>
      <c r="L14" s="14"/>
      <c r="M14" s="257"/>
    </row>
    <row r="15" spans="1:13" ht="15" customHeight="1" x14ac:dyDescent="0.4">
      <c r="B15" s="14"/>
      <c r="E15" s="14"/>
      <c r="F15" s="14"/>
      <c r="G15" s="14"/>
      <c r="H15" s="14"/>
      <c r="I15" s="14"/>
      <c r="J15" s="14"/>
      <c r="K15" s="14"/>
      <c r="L15" s="14"/>
      <c r="M15" s="257"/>
    </row>
    <row r="16" spans="1:13" ht="15" customHeight="1" x14ac:dyDescent="0.4">
      <c r="B16" s="16" t="s">
        <v>42</v>
      </c>
    </row>
    <row r="37" spans="6:6" ht="15" customHeight="1" x14ac:dyDescent="0.4">
      <c r="F37" s="13">
        <v>17469</v>
      </c>
    </row>
  </sheetData>
  <sheetProtection sheet="1" objects="1" scenarios="1"/>
  <mergeCells count="6">
    <mergeCell ref="K3:L3"/>
    <mergeCell ref="B3:B4"/>
    <mergeCell ref="C3:D3"/>
    <mergeCell ref="E3:F3"/>
    <mergeCell ref="G3:H3"/>
    <mergeCell ref="I3:J3"/>
  </mergeCells>
  <phoneticPr fontId="3"/>
  <hyperlinks>
    <hyperlink ref="B16" location="目次!A1" display="目次へ戻る" xr:uid="{00000000-0004-0000-1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6"/>
  <sheetViews>
    <sheetView showGridLines="0" zoomScaleSheetLayoutView="100" workbookViewId="0">
      <selection activeCell="L10" sqref="L10"/>
    </sheetView>
  </sheetViews>
  <sheetFormatPr defaultRowHeight="15" customHeight="1" x14ac:dyDescent="0.4"/>
  <cols>
    <col min="1" max="1" width="5.625" style="13" customWidth="1"/>
    <col min="2" max="2" width="2.125" style="13" customWidth="1"/>
    <col min="3" max="3" width="2.625" style="13" customWidth="1"/>
    <col min="4" max="4" width="23.25" style="13" customWidth="1"/>
    <col min="5" max="10" width="9.625" style="13" customWidth="1"/>
    <col min="11" max="11" width="5.625" style="13" customWidth="1"/>
    <col min="12" max="12" width="9" style="13" customWidth="1"/>
    <col min="13" max="16384" width="9" style="13"/>
  </cols>
  <sheetData>
    <row r="1" spans="1:10" ht="20.25" customHeight="1" x14ac:dyDescent="0.4">
      <c r="A1" s="15" t="s">
        <v>15</v>
      </c>
    </row>
    <row r="2" spans="1:10" ht="20.25" customHeight="1" x14ac:dyDescent="0.4">
      <c r="A2" s="256"/>
      <c r="D2" s="44"/>
      <c r="E2" s="44"/>
      <c r="F2" s="44"/>
      <c r="G2" s="44"/>
      <c r="H2" s="44"/>
      <c r="I2" s="112"/>
      <c r="J2" s="41" t="s">
        <v>440</v>
      </c>
    </row>
    <row r="3" spans="1:10" ht="15" customHeight="1" x14ac:dyDescent="0.4">
      <c r="A3" s="256"/>
      <c r="B3" s="456" t="s">
        <v>439</v>
      </c>
      <c r="C3" s="456"/>
      <c r="D3" s="456"/>
      <c r="E3" s="140" t="s">
        <v>83</v>
      </c>
      <c r="F3" s="140" t="s">
        <v>152</v>
      </c>
      <c r="G3" s="140" t="s">
        <v>29</v>
      </c>
      <c r="H3" s="140" t="s">
        <v>438</v>
      </c>
      <c r="I3" s="140" t="s">
        <v>34</v>
      </c>
      <c r="J3" s="140" t="s">
        <v>33</v>
      </c>
    </row>
    <row r="4" spans="1:10" ht="15" customHeight="1" x14ac:dyDescent="0.4">
      <c r="A4" s="256"/>
      <c r="B4" s="461" t="s">
        <v>437</v>
      </c>
      <c r="C4" s="462"/>
      <c r="D4" s="463"/>
      <c r="E4" s="272">
        <v>10424</v>
      </c>
      <c r="F4" s="272">
        <v>10688</v>
      </c>
      <c r="G4" s="272">
        <v>10956</v>
      </c>
      <c r="H4" s="272">
        <v>10751</v>
      </c>
      <c r="I4" s="272">
        <v>10694</v>
      </c>
      <c r="J4" s="272">
        <v>10537</v>
      </c>
    </row>
    <row r="5" spans="1:10" ht="15" customHeight="1" x14ac:dyDescent="0.4">
      <c r="A5" s="256"/>
      <c r="B5" s="263"/>
      <c r="C5" s="262" t="s">
        <v>436</v>
      </c>
      <c r="D5" s="268"/>
      <c r="E5" s="273">
        <v>10385</v>
      </c>
      <c r="F5" s="273">
        <v>10656</v>
      </c>
      <c r="G5" s="273">
        <f>SUM(G6:G15)</f>
        <v>10914</v>
      </c>
      <c r="H5" s="273">
        <v>10709</v>
      </c>
      <c r="I5" s="273">
        <v>10646</v>
      </c>
      <c r="J5" s="273">
        <v>10509</v>
      </c>
    </row>
    <row r="6" spans="1:10" ht="15" customHeight="1" x14ac:dyDescent="0.4">
      <c r="A6" s="256"/>
      <c r="B6" s="263"/>
      <c r="C6" s="263"/>
      <c r="D6" s="269" t="s">
        <v>204</v>
      </c>
      <c r="E6" s="272">
        <v>1449</v>
      </c>
      <c r="F6" s="272">
        <v>1693</v>
      </c>
      <c r="G6" s="272">
        <v>1861</v>
      </c>
      <c r="H6" s="272">
        <v>1968</v>
      </c>
      <c r="I6" s="272">
        <v>2260</v>
      </c>
      <c r="J6" s="272">
        <v>2485</v>
      </c>
    </row>
    <row r="7" spans="1:10" ht="15" customHeight="1" x14ac:dyDescent="0.4">
      <c r="A7" s="256"/>
      <c r="B7" s="263"/>
      <c r="C7" s="263"/>
      <c r="D7" s="270" t="s">
        <v>434</v>
      </c>
      <c r="E7" s="272">
        <v>2095</v>
      </c>
      <c r="F7" s="272">
        <v>2448</v>
      </c>
      <c r="G7" s="272">
        <v>2737</v>
      </c>
      <c r="H7" s="272">
        <v>2832</v>
      </c>
      <c r="I7" s="272">
        <v>2980</v>
      </c>
      <c r="J7" s="272">
        <v>3204</v>
      </c>
    </row>
    <row r="8" spans="1:10" ht="15" customHeight="1" x14ac:dyDescent="0.4">
      <c r="B8" s="263"/>
      <c r="C8" s="263"/>
      <c r="D8" s="269" t="s">
        <v>432</v>
      </c>
      <c r="E8" s="272">
        <v>1803</v>
      </c>
      <c r="F8" s="272">
        <v>1899</v>
      </c>
      <c r="G8" s="272">
        <v>2099</v>
      </c>
      <c r="H8" s="272">
        <v>2157</v>
      </c>
      <c r="I8" s="272">
        <v>2158</v>
      </c>
      <c r="J8" s="272">
        <v>2145</v>
      </c>
    </row>
    <row r="9" spans="1:10" ht="15" customHeight="1" x14ac:dyDescent="0.4">
      <c r="B9" s="263"/>
      <c r="C9" s="263"/>
      <c r="D9" s="269" t="s">
        <v>430</v>
      </c>
      <c r="E9" s="272">
        <v>1796</v>
      </c>
      <c r="F9" s="272">
        <v>1745</v>
      </c>
      <c r="G9" s="272">
        <v>1739</v>
      </c>
      <c r="H9" s="272">
        <v>1696</v>
      </c>
      <c r="I9" s="272">
        <v>1638</v>
      </c>
      <c r="J9" s="272">
        <v>1430</v>
      </c>
    </row>
    <row r="10" spans="1:10" ht="15" customHeight="1" x14ac:dyDescent="0.4">
      <c r="B10" s="263"/>
      <c r="C10" s="263"/>
      <c r="D10" s="269" t="s">
        <v>429</v>
      </c>
      <c r="E10" s="272">
        <v>1318</v>
      </c>
      <c r="F10" s="272">
        <v>1222</v>
      </c>
      <c r="G10" s="272">
        <v>1131</v>
      </c>
      <c r="H10" s="272">
        <v>1014</v>
      </c>
      <c r="I10" s="272">
        <v>810</v>
      </c>
      <c r="J10" s="272">
        <v>666</v>
      </c>
    </row>
    <row r="11" spans="1:10" ht="15" customHeight="1" x14ac:dyDescent="0.4">
      <c r="B11" s="263"/>
      <c r="C11" s="263"/>
      <c r="D11" s="269" t="s">
        <v>285</v>
      </c>
      <c r="E11" s="272">
        <v>1232</v>
      </c>
      <c r="F11" s="272">
        <v>1057</v>
      </c>
      <c r="G11" s="272">
        <v>860</v>
      </c>
      <c r="H11" s="272">
        <v>642</v>
      </c>
      <c r="I11" s="272">
        <v>511</v>
      </c>
      <c r="J11" s="272">
        <v>367</v>
      </c>
    </row>
    <row r="12" spans="1:10" ht="15" customHeight="1" x14ac:dyDescent="0.4">
      <c r="B12" s="263"/>
      <c r="C12" s="263"/>
      <c r="D12" s="269" t="s">
        <v>428</v>
      </c>
      <c r="E12" s="272">
        <v>515</v>
      </c>
      <c r="F12" s="272">
        <v>442</v>
      </c>
      <c r="G12" s="272">
        <v>361</v>
      </c>
      <c r="H12" s="272">
        <v>272</v>
      </c>
      <c r="I12" s="272">
        <v>204</v>
      </c>
      <c r="J12" s="272">
        <v>147</v>
      </c>
    </row>
    <row r="13" spans="1:10" ht="15" customHeight="1" x14ac:dyDescent="0.4">
      <c r="B13" s="263"/>
      <c r="C13" s="263"/>
      <c r="D13" s="269" t="s">
        <v>258</v>
      </c>
      <c r="E13" s="272">
        <v>148</v>
      </c>
      <c r="F13" s="272">
        <v>121</v>
      </c>
      <c r="G13" s="272">
        <v>102</v>
      </c>
      <c r="H13" s="272">
        <v>98</v>
      </c>
      <c r="I13" s="272">
        <v>66</v>
      </c>
      <c r="J13" s="272">
        <v>52</v>
      </c>
    </row>
    <row r="14" spans="1:10" ht="15" customHeight="1" x14ac:dyDescent="0.4">
      <c r="B14" s="263"/>
      <c r="C14" s="263"/>
      <c r="D14" s="269" t="s">
        <v>307</v>
      </c>
      <c r="E14" s="272">
        <v>29</v>
      </c>
      <c r="F14" s="272">
        <v>22</v>
      </c>
      <c r="G14" s="272">
        <v>16</v>
      </c>
      <c r="H14" s="272">
        <v>24</v>
      </c>
      <c r="I14" s="272">
        <v>15</v>
      </c>
      <c r="J14" s="272">
        <v>10</v>
      </c>
    </row>
    <row r="15" spans="1:10" ht="15" customHeight="1" x14ac:dyDescent="0.4">
      <c r="B15" s="263"/>
      <c r="C15" s="264"/>
      <c r="D15" s="271" t="s">
        <v>247</v>
      </c>
      <c r="E15" s="274" t="s">
        <v>250</v>
      </c>
      <c r="F15" s="272">
        <v>7</v>
      </c>
      <c r="G15" s="272">
        <v>8</v>
      </c>
      <c r="H15" s="272">
        <v>6</v>
      </c>
      <c r="I15" s="272">
        <v>4</v>
      </c>
      <c r="J15" s="272">
        <v>3</v>
      </c>
    </row>
    <row r="16" spans="1:10" ht="15" customHeight="1" x14ac:dyDescent="0.4">
      <c r="B16" s="264"/>
      <c r="C16" s="458" t="s">
        <v>427</v>
      </c>
      <c r="D16" s="459"/>
      <c r="E16" s="273">
        <v>38</v>
      </c>
      <c r="F16" s="273">
        <v>28</v>
      </c>
      <c r="G16" s="273">
        <v>41</v>
      </c>
      <c r="H16" s="273">
        <v>42</v>
      </c>
      <c r="I16" s="273">
        <v>48</v>
      </c>
      <c r="J16" s="273">
        <v>28</v>
      </c>
    </row>
    <row r="17" spans="2:10" ht="15" customHeight="1" x14ac:dyDescent="0.4">
      <c r="B17" s="461" t="s">
        <v>138</v>
      </c>
      <c r="C17" s="462"/>
      <c r="D17" s="463"/>
      <c r="E17" s="273">
        <v>38047</v>
      </c>
      <c r="F17" s="273">
        <v>36886</v>
      </c>
      <c r="G17" s="273">
        <v>36013</v>
      </c>
      <c r="H17" s="273">
        <v>33836</v>
      </c>
      <c r="I17" s="273">
        <v>31569</v>
      </c>
      <c r="J17" s="273">
        <v>29110</v>
      </c>
    </row>
    <row r="18" spans="2:10" ht="15" customHeight="1" x14ac:dyDescent="0.4">
      <c r="B18" s="263"/>
      <c r="C18" s="464" t="s">
        <v>97</v>
      </c>
      <c r="D18" s="465"/>
      <c r="E18" s="273">
        <v>37264</v>
      </c>
      <c r="F18" s="273">
        <v>36049</v>
      </c>
      <c r="G18" s="273">
        <v>34970</v>
      </c>
      <c r="H18" s="273">
        <v>32774</v>
      </c>
      <c r="I18" s="273">
        <v>30496</v>
      </c>
      <c r="J18" s="273">
        <v>28145</v>
      </c>
    </row>
    <row r="19" spans="2:10" ht="15" customHeight="1" x14ac:dyDescent="0.4">
      <c r="B19" s="264"/>
      <c r="C19" s="458" t="s">
        <v>166</v>
      </c>
      <c r="D19" s="459"/>
      <c r="E19" s="273">
        <v>780</v>
      </c>
      <c r="F19" s="273">
        <v>832</v>
      </c>
      <c r="G19" s="273">
        <v>1042</v>
      </c>
      <c r="H19" s="273">
        <v>1062</v>
      </c>
      <c r="I19" s="273">
        <v>1073</v>
      </c>
      <c r="J19" s="273">
        <v>965</v>
      </c>
    </row>
    <row r="20" spans="2:10" ht="15" customHeight="1" x14ac:dyDescent="0.4">
      <c r="B20" s="460" t="s">
        <v>424</v>
      </c>
      <c r="C20" s="460"/>
      <c r="D20" s="460"/>
      <c r="E20" s="457">
        <f t="shared" ref="E20:J20" si="0">E18/E5</f>
        <v>3.588252286952335</v>
      </c>
      <c r="F20" s="457">
        <f t="shared" si="0"/>
        <v>3.3829767267267266</v>
      </c>
      <c r="G20" s="457">
        <f t="shared" si="0"/>
        <v>3.2041414696719808</v>
      </c>
      <c r="H20" s="457">
        <f t="shared" si="0"/>
        <v>3.0604164721262488</v>
      </c>
      <c r="I20" s="457">
        <f t="shared" si="0"/>
        <v>2.8645500657523955</v>
      </c>
      <c r="J20" s="457">
        <f t="shared" si="0"/>
        <v>2.6781806070986773</v>
      </c>
    </row>
    <row r="21" spans="2:10" ht="15" customHeight="1" x14ac:dyDescent="0.4">
      <c r="B21" s="460"/>
      <c r="C21" s="460"/>
      <c r="D21" s="460"/>
      <c r="E21" s="457"/>
      <c r="F21" s="457"/>
      <c r="G21" s="457"/>
      <c r="H21" s="457"/>
      <c r="I21" s="457"/>
      <c r="J21" s="457"/>
    </row>
    <row r="22" spans="2:10" ht="15" customHeight="1" x14ac:dyDescent="0.4">
      <c r="I22" s="275"/>
      <c r="J22" s="64" t="s">
        <v>299</v>
      </c>
    </row>
    <row r="23" spans="2:10" ht="15" customHeight="1" x14ac:dyDescent="0.4">
      <c r="B23" s="17" t="s">
        <v>376</v>
      </c>
    </row>
    <row r="24" spans="2:10" ht="15" customHeight="1" x14ac:dyDescent="0.4">
      <c r="B24" s="17" t="s">
        <v>422</v>
      </c>
    </row>
    <row r="26" spans="2:10" ht="15" customHeight="1" x14ac:dyDescent="0.4">
      <c r="D26" s="16" t="s">
        <v>42</v>
      </c>
    </row>
  </sheetData>
  <sheetProtection sheet="1" objects="1" scenarios="1"/>
  <mergeCells count="13">
    <mergeCell ref="B3:D3"/>
    <mergeCell ref="B4:D4"/>
    <mergeCell ref="C16:D16"/>
    <mergeCell ref="B17:D17"/>
    <mergeCell ref="C18:D18"/>
    <mergeCell ref="H20:H21"/>
    <mergeCell ref="I20:I21"/>
    <mergeCell ref="J20:J21"/>
    <mergeCell ref="C19:D19"/>
    <mergeCell ref="B20:D21"/>
    <mergeCell ref="E20:E21"/>
    <mergeCell ref="F20:F21"/>
    <mergeCell ref="G20:G21"/>
  </mergeCells>
  <phoneticPr fontId="3"/>
  <hyperlinks>
    <hyperlink ref="D26" location="目次!A1" display="目次へ戻る" xr:uid="{00000000-0004-0000-1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4"/>
  <sheetViews>
    <sheetView showGridLines="0" zoomScaleSheetLayoutView="100" workbookViewId="0"/>
  </sheetViews>
  <sheetFormatPr defaultRowHeight="15" customHeight="1" x14ac:dyDescent="0.4"/>
  <cols>
    <col min="1" max="1" width="5.625" style="13" customWidth="1"/>
    <col min="2" max="3" width="2.625" style="13" customWidth="1"/>
    <col min="4" max="4" width="25.625" style="13" customWidth="1"/>
    <col min="5" max="8" width="14.625" style="13" customWidth="1"/>
    <col min="9" max="9" width="4.625" style="13" customWidth="1"/>
    <col min="10" max="10" width="9" style="13" customWidth="1"/>
    <col min="11" max="16384" width="9" style="13"/>
  </cols>
  <sheetData>
    <row r="1" spans="1:8" ht="20.25" customHeight="1" x14ac:dyDescent="0.4">
      <c r="A1" s="15" t="s">
        <v>126</v>
      </c>
    </row>
    <row r="2" spans="1:8" ht="20.25" customHeight="1" x14ac:dyDescent="0.4">
      <c r="A2" s="256"/>
      <c r="D2" s="44"/>
      <c r="E2" s="44"/>
      <c r="F2" s="44"/>
      <c r="G2" s="14"/>
      <c r="H2" s="41" t="s">
        <v>189</v>
      </c>
    </row>
    <row r="3" spans="1:8" ht="15" customHeight="1" x14ac:dyDescent="0.4">
      <c r="A3" s="256"/>
      <c r="B3" s="471" t="s">
        <v>439</v>
      </c>
      <c r="C3" s="472"/>
      <c r="D3" s="473"/>
      <c r="E3" s="456" t="s">
        <v>448</v>
      </c>
      <c r="F3" s="466"/>
      <c r="G3" s="456" t="s">
        <v>97</v>
      </c>
      <c r="H3" s="467"/>
    </row>
    <row r="4" spans="1:8" ht="15" customHeight="1" x14ac:dyDescent="0.4">
      <c r="A4" s="256"/>
      <c r="B4" s="474"/>
      <c r="C4" s="475"/>
      <c r="D4" s="476"/>
      <c r="E4" s="140" t="s">
        <v>34</v>
      </c>
      <c r="F4" s="140" t="s">
        <v>33</v>
      </c>
      <c r="G4" s="140" t="s">
        <v>446</v>
      </c>
      <c r="H4" s="140" t="s">
        <v>33</v>
      </c>
    </row>
    <row r="5" spans="1:8" ht="15" customHeight="1" x14ac:dyDescent="0.4">
      <c r="A5" s="256"/>
      <c r="B5" s="468" t="s">
        <v>134</v>
      </c>
      <c r="C5" s="469"/>
      <c r="D5" s="470"/>
      <c r="E5" s="273">
        <v>8321</v>
      </c>
      <c r="F5" s="273">
        <v>7921</v>
      </c>
      <c r="G5" s="273">
        <v>28064</v>
      </c>
      <c r="H5" s="273">
        <v>25359</v>
      </c>
    </row>
    <row r="6" spans="1:8" ht="15" customHeight="1" x14ac:dyDescent="0.4">
      <c r="A6" s="256"/>
      <c r="B6" s="263"/>
      <c r="C6" s="468" t="s">
        <v>265</v>
      </c>
      <c r="D6" s="470"/>
      <c r="E6" s="272">
        <v>5502</v>
      </c>
      <c r="F6" s="272">
        <v>5641</v>
      </c>
      <c r="G6" s="272">
        <v>14932</v>
      </c>
      <c r="H6" s="272">
        <v>15069</v>
      </c>
    </row>
    <row r="7" spans="1:8" ht="15" customHeight="1" x14ac:dyDescent="0.4">
      <c r="A7" s="256"/>
      <c r="B7" s="263"/>
      <c r="C7" s="263"/>
      <c r="D7" s="280" t="s">
        <v>445</v>
      </c>
      <c r="E7" s="281">
        <v>2093</v>
      </c>
      <c r="F7" s="281">
        <v>2216</v>
      </c>
      <c r="G7" s="281">
        <v>4186</v>
      </c>
      <c r="H7" s="281">
        <v>4432</v>
      </c>
    </row>
    <row r="8" spans="1:8" ht="15" customHeight="1" x14ac:dyDescent="0.4">
      <c r="B8" s="263"/>
      <c r="C8" s="263"/>
      <c r="D8" s="269" t="s">
        <v>444</v>
      </c>
      <c r="E8" s="272">
        <v>2405</v>
      </c>
      <c r="F8" s="272">
        <v>2384</v>
      </c>
      <c r="G8" s="272">
        <v>8465</v>
      </c>
      <c r="H8" s="272">
        <v>8312</v>
      </c>
    </row>
    <row r="9" spans="1:8" ht="15" customHeight="1" x14ac:dyDescent="0.4">
      <c r="B9" s="263"/>
      <c r="C9" s="263"/>
      <c r="D9" s="269" t="s">
        <v>26</v>
      </c>
      <c r="E9" s="272">
        <v>143</v>
      </c>
      <c r="F9" s="272">
        <v>164</v>
      </c>
      <c r="G9" s="272">
        <v>331</v>
      </c>
      <c r="H9" s="272">
        <v>363</v>
      </c>
    </row>
    <row r="10" spans="1:8" ht="15" customHeight="1" x14ac:dyDescent="0.4">
      <c r="B10" s="263"/>
      <c r="C10" s="264"/>
      <c r="D10" s="271" t="s">
        <v>443</v>
      </c>
      <c r="E10" s="282">
        <v>861</v>
      </c>
      <c r="F10" s="282">
        <v>877</v>
      </c>
      <c r="G10" s="282">
        <v>1950</v>
      </c>
      <c r="H10" s="282">
        <v>1962</v>
      </c>
    </row>
    <row r="11" spans="1:8" ht="15" customHeight="1" x14ac:dyDescent="0.4">
      <c r="B11" s="263"/>
      <c r="C11" s="461" t="s">
        <v>442</v>
      </c>
      <c r="D11" s="463"/>
      <c r="E11" s="272">
        <v>2819</v>
      </c>
      <c r="F11" s="272">
        <v>2280</v>
      </c>
      <c r="G11" s="272">
        <v>13132</v>
      </c>
      <c r="H11" s="272">
        <v>10290</v>
      </c>
    </row>
    <row r="12" spans="1:8" ht="15" customHeight="1" x14ac:dyDescent="0.4">
      <c r="B12" s="263"/>
      <c r="C12" s="263"/>
      <c r="D12" s="280" t="s">
        <v>271</v>
      </c>
      <c r="E12" s="281">
        <v>175</v>
      </c>
      <c r="F12" s="281">
        <v>141</v>
      </c>
      <c r="G12" s="281">
        <v>700</v>
      </c>
      <c r="H12" s="281">
        <v>564</v>
      </c>
    </row>
    <row r="13" spans="1:8" ht="15" customHeight="1" x14ac:dyDescent="0.4">
      <c r="B13" s="263"/>
      <c r="C13" s="263"/>
      <c r="D13" s="269" t="s">
        <v>290</v>
      </c>
      <c r="E13" s="272">
        <v>436</v>
      </c>
      <c r="F13" s="272">
        <v>399</v>
      </c>
      <c r="G13" s="272">
        <v>1308</v>
      </c>
      <c r="H13" s="272">
        <v>1197</v>
      </c>
    </row>
    <row r="14" spans="1:8" ht="15" customHeight="1" x14ac:dyDescent="0.4">
      <c r="B14" s="263"/>
      <c r="C14" s="263"/>
      <c r="D14" s="269" t="s">
        <v>292</v>
      </c>
      <c r="E14" s="272">
        <v>659</v>
      </c>
      <c r="F14" s="272">
        <v>493</v>
      </c>
      <c r="G14" s="272">
        <v>3808</v>
      </c>
      <c r="H14" s="272">
        <v>2846</v>
      </c>
    </row>
    <row r="15" spans="1:8" ht="15" customHeight="1" x14ac:dyDescent="0.4">
      <c r="B15" s="263"/>
      <c r="C15" s="263"/>
      <c r="D15" s="269" t="s">
        <v>441</v>
      </c>
      <c r="E15" s="272">
        <v>736</v>
      </c>
      <c r="F15" s="272">
        <v>564</v>
      </c>
      <c r="G15" s="272">
        <v>3366</v>
      </c>
      <c r="H15" s="272">
        <v>2575</v>
      </c>
    </row>
    <row r="16" spans="1:8" ht="15" customHeight="1" x14ac:dyDescent="0.4">
      <c r="B16" s="263"/>
      <c r="C16" s="263"/>
      <c r="D16" s="269" t="s">
        <v>23</v>
      </c>
      <c r="E16" s="272">
        <v>37</v>
      </c>
      <c r="F16" s="272">
        <v>42</v>
      </c>
      <c r="G16" s="272">
        <v>128</v>
      </c>
      <c r="H16" s="272">
        <v>141</v>
      </c>
    </row>
    <row r="17" spans="2:8" ht="15" customHeight="1" x14ac:dyDescent="0.4">
      <c r="B17" s="263"/>
      <c r="C17" s="263"/>
      <c r="D17" s="269" t="s">
        <v>200</v>
      </c>
      <c r="E17" s="272">
        <v>187</v>
      </c>
      <c r="F17" s="272">
        <v>168</v>
      </c>
      <c r="G17" s="272">
        <v>879</v>
      </c>
      <c r="H17" s="272">
        <v>796</v>
      </c>
    </row>
    <row r="18" spans="2:8" ht="15" customHeight="1" x14ac:dyDescent="0.4">
      <c r="B18" s="263"/>
      <c r="C18" s="263"/>
      <c r="D18" s="269" t="s">
        <v>264</v>
      </c>
      <c r="E18" s="272">
        <v>61</v>
      </c>
      <c r="F18" s="272">
        <v>54</v>
      </c>
      <c r="G18" s="272">
        <v>352</v>
      </c>
      <c r="H18" s="272">
        <v>296</v>
      </c>
    </row>
    <row r="19" spans="2:8" ht="15" customHeight="1" x14ac:dyDescent="0.4">
      <c r="B19" s="263"/>
      <c r="C19" s="263"/>
      <c r="D19" s="269" t="s">
        <v>179</v>
      </c>
      <c r="E19" s="272">
        <v>259</v>
      </c>
      <c r="F19" s="272">
        <v>168</v>
      </c>
      <c r="G19" s="272">
        <v>1768</v>
      </c>
      <c r="H19" s="272">
        <v>1138</v>
      </c>
    </row>
    <row r="20" spans="2:8" ht="15" customHeight="1" x14ac:dyDescent="0.4">
      <c r="B20" s="264"/>
      <c r="C20" s="278"/>
      <c r="D20" s="271" t="s">
        <v>32</v>
      </c>
      <c r="E20" s="282">
        <v>269</v>
      </c>
      <c r="F20" s="282">
        <v>251</v>
      </c>
      <c r="G20" s="282">
        <v>823</v>
      </c>
      <c r="H20" s="282">
        <v>737</v>
      </c>
    </row>
    <row r="21" spans="2:8" ht="15" customHeight="1" x14ac:dyDescent="0.4">
      <c r="D21" s="44"/>
      <c r="E21" s="44"/>
      <c r="F21" s="44"/>
      <c r="H21" s="260" t="s">
        <v>299</v>
      </c>
    </row>
    <row r="22" spans="2:8" ht="15" customHeight="1" x14ac:dyDescent="0.4">
      <c r="B22" s="17" t="s">
        <v>423</v>
      </c>
      <c r="C22" s="17"/>
      <c r="E22" s="44"/>
      <c r="F22" s="44"/>
      <c r="G22" s="44"/>
      <c r="H22" s="44"/>
    </row>
    <row r="24" spans="2:8" ht="15" customHeight="1" x14ac:dyDescent="0.4">
      <c r="D24" s="16" t="s">
        <v>42</v>
      </c>
    </row>
  </sheetData>
  <sheetProtection sheet="1" objects="1" scenarios="1"/>
  <mergeCells count="6">
    <mergeCell ref="E3:F3"/>
    <mergeCell ref="G3:H3"/>
    <mergeCell ref="B5:D5"/>
    <mergeCell ref="C6:D6"/>
    <mergeCell ref="C11:D11"/>
    <mergeCell ref="B3:D4"/>
  </mergeCells>
  <phoneticPr fontId="3"/>
  <hyperlinks>
    <hyperlink ref="D24" location="目次!A1" display="目次へ戻る" xr:uid="{00000000-0004-0000-12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"/>
  <sheetViews>
    <sheetView showGridLines="0" zoomScaleSheetLayoutView="100" workbookViewId="0"/>
  </sheetViews>
  <sheetFormatPr defaultRowHeight="15" customHeight="1" x14ac:dyDescent="0.4"/>
  <cols>
    <col min="1" max="1" width="5.625" style="13" customWidth="1"/>
    <col min="2" max="2" width="14.125" style="13" customWidth="1"/>
    <col min="3" max="6" width="12.625" style="13" customWidth="1"/>
    <col min="7" max="7" width="13.125" style="13" customWidth="1"/>
    <col min="8" max="8" width="9" style="13" customWidth="1"/>
    <col min="9" max="16384" width="9" style="13"/>
  </cols>
  <sheetData>
    <row r="1" spans="1:11" ht="20.25" customHeight="1" x14ac:dyDescent="0.4">
      <c r="A1" s="15" t="s">
        <v>282</v>
      </c>
      <c r="C1" s="17"/>
      <c r="D1" s="17"/>
      <c r="E1" s="17"/>
      <c r="F1" s="17"/>
      <c r="G1" s="17"/>
      <c r="H1" s="17"/>
    </row>
    <row r="2" spans="1:11" ht="15" customHeight="1" x14ac:dyDescent="0.4">
      <c r="A2" s="16"/>
      <c r="B2" s="17"/>
      <c r="C2" s="17"/>
      <c r="D2" s="17"/>
      <c r="E2" s="17"/>
      <c r="F2" s="17"/>
      <c r="G2" s="41" t="s">
        <v>383</v>
      </c>
      <c r="H2" s="17"/>
    </row>
    <row r="3" spans="1:11" ht="15" customHeight="1" x14ac:dyDescent="0.4">
      <c r="A3" s="16"/>
      <c r="B3" s="18" t="s">
        <v>24</v>
      </c>
      <c r="C3" s="18" t="s">
        <v>188</v>
      </c>
      <c r="D3" s="18" t="s">
        <v>185</v>
      </c>
      <c r="E3" s="18" t="s">
        <v>183</v>
      </c>
      <c r="F3" s="18" t="s">
        <v>181</v>
      </c>
      <c r="G3" s="18" t="s">
        <v>177</v>
      </c>
      <c r="H3" s="17"/>
    </row>
    <row r="4" spans="1:11" s="14" customFormat="1" ht="15" customHeight="1" x14ac:dyDescent="0.4">
      <c r="B4" s="19" t="s">
        <v>6</v>
      </c>
      <c r="C4" s="27">
        <v>5739</v>
      </c>
      <c r="D4" s="27">
        <f t="shared" ref="D4:D14" si="0">SUM(E4+F4)</f>
        <v>35437</v>
      </c>
      <c r="E4" s="27">
        <v>17079</v>
      </c>
      <c r="F4" s="27">
        <v>18358</v>
      </c>
      <c r="G4" s="19" t="s">
        <v>396</v>
      </c>
      <c r="H4" s="44"/>
    </row>
    <row r="5" spans="1:11" s="14" customFormat="1" ht="15" customHeight="1" x14ac:dyDescent="0.4">
      <c r="B5" s="20" t="s">
        <v>206</v>
      </c>
      <c r="C5" s="28">
        <v>7300</v>
      </c>
      <c r="D5" s="28">
        <f t="shared" si="0"/>
        <v>42550</v>
      </c>
      <c r="E5" s="28">
        <v>20050</v>
      </c>
      <c r="F5" s="28">
        <v>22500</v>
      </c>
      <c r="G5" s="20" t="s">
        <v>16</v>
      </c>
      <c r="H5" s="44"/>
    </row>
    <row r="6" spans="1:11" s="14" customFormat="1" ht="15" customHeight="1" x14ac:dyDescent="0.4">
      <c r="B6" s="20" t="s">
        <v>401</v>
      </c>
      <c r="C6" s="28">
        <v>7175</v>
      </c>
      <c r="D6" s="28">
        <f t="shared" si="0"/>
        <v>42209</v>
      </c>
      <c r="E6" s="28">
        <v>19977</v>
      </c>
      <c r="F6" s="28">
        <v>22232</v>
      </c>
      <c r="G6" s="20" t="s">
        <v>16</v>
      </c>
      <c r="H6" s="44"/>
    </row>
    <row r="7" spans="1:11" s="14" customFormat="1" ht="15" customHeight="1" x14ac:dyDescent="0.4">
      <c r="B7" s="21" t="s">
        <v>11</v>
      </c>
      <c r="C7" s="29">
        <v>7373</v>
      </c>
      <c r="D7" s="29">
        <f t="shared" si="0"/>
        <v>41848</v>
      </c>
      <c r="E7" s="29">
        <v>19525</v>
      </c>
      <c r="F7" s="29">
        <v>22323</v>
      </c>
      <c r="G7" s="21" t="s">
        <v>16</v>
      </c>
      <c r="H7" s="44"/>
    </row>
    <row r="8" spans="1:11" s="14" customFormat="1" ht="15" customHeight="1" x14ac:dyDescent="0.4">
      <c r="B8" s="20" t="s">
        <v>400</v>
      </c>
      <c r="C8" s="28">
        <v>7690</v>
      </c>
      <c r="D8" s="28">
        <f t="shared" si="0"/>
        <v>40383</v>
      </c>
      <c r="E8" s="28">
        <v>18979</v>
      </c>
      <c r="F8" s="28">
        <v>21404</v>
      </c>
      <c r="G8" s="20" t="s">
        <v>16</v>
      </c>
      <c r="H8" s="44"/>
    </row>
    <row r="9" spans="1:11" s="14" customFormat="1" ht="15" customHeight="1" x14ac:dyDescent="0.4">
      <c r="B9" s="20" t="s">
        <v>399</v>
      </c>
      <c r="C9" s="28">
        <v>8083</v>
      </c>
      <c r="D9" s="28">
        <f t="shared" si="0"/>
        <v>38679</v>
      </c>
      <c r="E9" s="28">
        <v>18214</v>
      </c>
      <c r="F9" s="28">
        <v>20465</v>
      </c>
      <c r="G9" s="20" t="s">
        <v>16</v>
      </c>
      <c r="H9" s="44"/>
    </row>
    <row r="10" spans="1:11" s="14" customFormat="1" ht="15" customHeight="1" x14ac:dyDescent="0.4">
      <c r="B10" s="20" t="s">
        <v>398</v>
      </c>
      <c r="C10" s="28">
        <v>8725</v>
      </c>
      <c r="D10" s="28">
        <f t="shared" si="0"/>
        <v>38357</v>
      </c>
      <c r="E10" s="28">
        <v>18211</v>
      </c>
      <c r="F10" s="28">
        <v>20146</v>
      </c>
      <c r="G10" s="20" t="s">
        <v>16</v>
      </c>
      <c r="H10" s="44"/>
    </row>
    <row r="11" spans="1:11" s="14" customFormat="1" ht="15" customHeight="1" x14ac:dyDescent="0.4">
      <c r="B11" s="21" t="s">
        <v>125</v>
      </c>
      <c r="C11" s="29">
        <v>9099</v>
      </c>
      <c r="D11" s="29">
        <f t="shared" si="0"/>
        <v>37858</v>
      </c>
      <c r="E11" s="29">
        <v>18131</v>
      </c>
      <c r="F11" s="29">
        <v>19727</v>
      </c>
      <c r="G11" s="21" t="s">
        <v>16</v>
      </c>
      <c r="H11" s="44"/>
    </row>
    <row r="12" spans="1:11" s="14" customFormat="1" ht="15" customHeight="1" x14ac:dyDescent="0.4">
      <c r="B12" s="20" t="s">
        <v>175</v>
      </c>
      <c r="C12" s="28">
        <v>9520</v>
      </c>
      <c r="D12" s="28">
        <f t="shared" si="0"/>
        <v>38533</v>
      </c>
      <c r="E12" s="28">
        <v>18577</v>
      </c>
      <c r="F12" s="28">
        <v>19956</v>
      </c>
      <c r="G12" s="20" t="s">
        <v>16</v>
      </c>
      <c r="H12" s="44"/>
    </row>
    <row r="13" spans="1:11" s="14" customFormat="1" ht="15" customHeight="1" x14ac:dyDescent="0.4">
      <c r="B13" s="20" t="s">
        <v>171</v>
      </c>
      <c r="C13" s="28">
        <v>9770</v>
      </c>
      <c r="D13" s="28">
        <f t="shared" si="0"/>
        <v>38822</v>
      </c>
      <c r="E13" s="28">
        <v>18752</v>
      </c>
      <c r="F13" s="28">
        <v>20070</v>
      </c>
      <c r="G13" s="20" t="s">
        <v>16</v>
      </c>
      <c r="H13" s="44"/>
    </row>
    <row r="14" spans="1:11" s="14" customFormat="1" ht="15" customHeight="1" x14ac:dyDescent="0.4">
      <c r="B14" s="20" t="s">
        <v>123</v>
      </c>
      <c r="C14" s="28">
        <v>9946</v>
      </c>
      <c r="D14" s="28">
        <f t="shared" si="0"/>
        <v>38237</v>
      </c>
      <c r="E14" s="28">
        <v>18322</v>
      </c>
      <c r="F14" s="28">
        <v>19915</v>
      </c>
      <c r="G14" s="20" t="s">
        <v>16</v>
      </c>
      <c r="H14" s="44"/>
    </row>
    <row r="15" spans="1:11" s="14" customFormat="1" ht="15" customHeight="1" x14ac:dyDescent="0.4">
      <c r="B15" s="21" t="s">
        <v>157</v>
      </c>
      <c r="C15" s="29">
        <v>10424</v>
      </c>
      <c r="D15" s="29">
        <v>38047</v>
      </c>
      <c r="E15" s="29">
        <v>18155</v>
      </c>
      <c r="F15" s="29">
        <v>19892</v>
      </c>
      <c r="G15" s="21" t="s">
        <v>16</v>
      </c>
      <c r="H15" s="44"/>
      <c r="K15" s="45"/>
    </row>
    <row r="16" spans="1:11" s="14" customFormat="1" ht="15" customHeight="1" x14ac:dyDescent="0.4">
      <c r="B16" s="20" t="s">
        <v>146</v>
      </c>
      <c r="C16" s="28">
        <v>10688</v>
      </c>
      <c r="D16" s="28">
        <v>36886</v>
      </c>
      <c r="E16" s="28">
        <v>17588</v>
      </c>
      <c r="F16" s="28">
        <v>19298</v>
      </c>
      <c r="G16" s="20" t="s">
        <v>16</v>
      </c>
      <c r="H16" s="44"/>
    </row>
    <row r="17" spans="2:8" s="14" customFormat="1" ht="15" customHeight="1" x14ac:dyDescent="0.4">
      <c r="B17" s="20" t="s">
        <v>136</v>
      </c>
      <c r="C17" s="28">
        <v>10956</v>
      </c>
      <c r="D17" s="28">
        <v>36013</v>
      </c>
      <c r="E17" s="28">
        <v>17091</v>
      </c>
      <c r="F17" s="28">
        <v>18922</v>
      </c>
      <c r="G17" s="20" t="s">
        <v>16</v>
      </c>
      <c r="H17" s="44"/>
    </row>
    <row r="18" spans="2:8" ht="15" customHeight="1" x14ac:dyDescent="0.4">
      <c r="B18" s="20" t="s">
        <v>131</v>
      </c>
      <c r="C18" s="28">
        <v>10751</v>
      </c>
      <c r="D18" s="28">
        <v>33836</v>
      </c>
      <c r="E18" s="36">
        <v>16036</v>
      </c>
      <c r="F18" s="36">
        <v>17800</v>
      </c>
      <c r="G18" s="20" t="s">
        <v>16</v>
      </c>
      <c r="H18" s="17"/>
    </row>
    <row r="19" spans="2:8" ht="15" customHeight="1" x14ac:dyDescent="0.4">
      <c r="B19" s="20" t="s">
        <v>124</v>
      </c>
      <c r="C19" s="28">
        <v>10694</v>
      </c>
      <c r="D19" s="28">
        <v>31569</v>
      </c>
      <c r="E19" s="36">
        <v>14951</v>
      </c>
      <c r="F19" s="36">
        <v>16618</v>
      </c>
      <c r="G19" s="20" t="s">
        <v>16</v>
      </c>
      <c r="H19" s="17"/>
    </row>
    <row r="20" spans="2:8" ht="15" customHeight="1" x14ac:dyDescent="0.4">
      <c r="B20" s="21" t="s">
        <v>308</v>
      </c>
      <c r="C20" s="29">
        <v>10537</v>
      </c>
      <c r="D20" s="29">
        <v>29110</v>
      </c>
      <c r="E20" s="37">
        <v>13909</v>
      </c>
      <c r="F20" s="37">
        <v>15201</v>
      </c>
      <c r="G20" s="21" t="s">
        <v>16</v>
      </c>
      <c r="H20" s="17"/>
    </row>
    <row r="21" spans="2:8" ht="15" customHeight="1" x14ac:dyDescent="0.4">
      <c r="B21" s="20" t="s">
        <v>378</v>
      </c>
      <c r="C21" s="28">
        <v>10512</v>
      </c>
      <c r="D21" s="28">
        <v>28633</v>
      </c>
      <c r="E21" s="36">
        <v>13672</v>
      </c>
      <c r="F21" s="36">
        <v>14961</v>
      </c>
      <c r="G21" s="20" t="s">
        <v>395</v>
      </c>
      <c r="H21" s="17"/>
    </row>
    <row r="22" spans="2:8" ht="15" customHeight="1" x14ac:dyDescent="0.4">
      <c r="B22" s="22" t="s">
        <v>507</v>
      </c>
      <c r="C22" s="30">
        <v>10514</v>
      </c>
      <c r="D22" s="30">
        <v>28157</v>
      </c>
      <c r="E22" s="38">
        <v>13484</v>
      </c>
      <c r="F22" s="38">
        <v>14673</v>
      </c>
      <c r="G22" s="22" t="s">
        <v>16</v>
      </c>
      <c r="H22" s="17"/>
    </row>
    <row r="23" spans="2:8" ht="15" customHeight="1" x14ac:dyDescent="0.4">
      <c r="B23" s="23" t="s">
        <v>592</v>
      </c>
      <c r="C23" s="31">
        <v>10497</v>
      </c>
      <c r="D23" s="30">
        <v>27666</v>
      </c>
      <c r="E23" s="38">
        <v>13280</v>
      </c>
      <c r="F23" s="38">
        <v>14386</v>
      </c>
      <c r="G23" s="22" t="s">
        <v>16</v>
      </c>
      <c r="H23" s="17"/>
    </row>
    <row r="24" spans="2:8" ht="15" customHeight="1" x14ac:dyDescent="0.4">
      <c r="B24" s="24"/>
      <c r="C24" s="32"/>
      <c r="D24" s="407" t="s">
        <v>590</v>
      </c>
      <c r="E24" s="407"/>
      <c r="F24" s="407"/>
      <c r="G24" s="407"/>
    </row>
    <row r="25" spans="2:8" ht="15" customHeight="1" x14ac:dyDescent="0.4">
      <c r="B25" s="25"/>
      <c r="C25" s="33"/>
      <c r="D25" s="33"/>
      <c r="E25" s="39"/>
      <c r="H25" s="17"/>
    </row>
    <row r="26" spans="2:8" ht="15" customHeight="1" x14ac:dyDescent="0.4">
      <c r="B26" s="17" t="s">
        <v>393</v>
      </c>
      <c r="C26" s="17"/>
      <c r="D26" s="17"/>
      <c r="E26" s="17"/>
      <c r="F26" s="40"/>
      <c r="G26" s="40"/>
      <c r="H26" s="17"/>
    </row>
    <row r="27" spans="2:8" ht="15" customHeight="1" x14ac:dyDescent="0.4">
      <c r="B27" s="17" t="s">
        <v>35</v>
      </c>
      <c r="D27" s="34"/>
      <c r="E27" s="34"/>
      <c r="F27" s="34"/>
      <c r="G27" s="42"/>
      <c r="H27" s="17"/>
    </row>
    <row r="28" spans="2:8" ht="15" customHeight="1" x14ac:dyDescent="0.4">
      <c r="B28" s="17" t="s">
        <v>174</v>
      </c>
      <c r="C28" s="34"/>
      <c r="D28" s="34"/>
      <c r="E28" s="34"/>
      <c r="F28" s="34"/>
      <c r="G28" s="42"/>
      <c r="H28" s="17"/>
    </row>
    <row r="29" spans="2:8" ht="15" customHeight="1" x14ac:dyDescent="0.4">
      <c r="B29" s="17" t="s">
        <v>95</v>
      </c>
      <c r="C29" s="34"/>
      <c r="D29" s="34"/>
      <c r="E29" s="34"/>
      <c r="F29" s="34"/>
      <c r="G29" s="42"/>
      <c r="H29" s="17"/>
    </row>
    <row r="30" spans="2:8" ht="15" customHeight="1" x14ac:dyDescent="0.4">
      <c r="B30" s="17"/>
      <c r="C30" s="34"/>
      <c r="D30" s="34"/>
      <c r="E30" s="34"/>
      <c r="F30" s="34"/>
      <c r="G30" s="42"/>
      <c r="H30" s="17"/>
    </row>
    <row r="31" spans="2:8" ht="15" customHeight="1" x14ac:dyDescent="0.4">
      <c r="B31" s="16" t="s">
        <v>42</v>
      </c>
      <c r="C31" s="34"/>
      <c r="D31" s="34"/>
      <c r="E31" s="34"/>
      <c r="F31" s="34"/>
      <c r="G31" s="43"/>
    </row>
    <row r="32" spans="2:8" ht="15" customHeight="1" x14ac:dyDescent="0.4">
      <c r="B32" s="26"/>
    </row>
  </sheetData>
  <sheetProtection sheet="1" objects="1" scenarios="1"/>
  <mergeCells count="1">
    <mergeCell ref="D24:G24"/>
  </mergeCells>
  <phoneticPr fontId="3"/>
  <hyperlinks>
    <hyperlink ref="B31" location="目次!A1" display="目次へ戻る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20"/>
  <sheetViews>
    <sheetView showGridLines="0" zoomScaleSheetLayoutView="100" workbookViewId="0"/>
  </sheetViews>
  <sheetFormatPr defaultRowHeight="15" customHeight="1" x14ac:dyDescent="0.4"/>
  <cols>
    <col min="1" max="1" width="5.625" style="13" customWidth="1"/>
    <col min="2" max="3" width="2.5" style="13" customWidth="1"/>
    <col min="4" max="4" width="30.625" style="13" customWidth="1"/>
    <col min="5" max="6" width="8.625" style="13" customWidth="1"/>
    <col min="7" max="7" width="10.25" style="13" bestFit="1" customWidth="1"/>
    <col min="8" max="10" width="8.625" style="13" customWidth="1"/>
    <col min="11" max="11" width="9" style="13" customWidth="1"/>
    <col min="12" max="16384" width="9" style="13"/>
  </cols>
  <sheetData>
    <row r="1" spans="1:10" ht="20.25" customHeight="1" x14ac:dyDescent="0.4">
      <c r="A1" s="15" t="s">
        <v>253</v>
      </c>
    </row>
    <row r="2" spans="1:10" ht="15" customHeight="1" x14ac:dyDescent="0.4">
      <c r="A2" s="256"/>
      <c r="D2" s="44"/>
      <c r="E2" s="44"/>
      <c r="F2" s="44"/>
      <c r="G2" s="44"/>
      <c r="H2" s="44"/>
      <c r="I2" s="44"/>
      <c r="J2" s="41" t="s">
        <v>189</v>
      </c>
    </row>
    <row r="3" spans="1:10" ht="15" customHeight="1" x14ac:dyDescent="0.4">
      <c r="A3" s="256"/>
      <c r="B3" s="471" t="s">
        <v>49</v>
      </c>
      <c r="C3" s="472"/>
      <c r="D3" s="473"/>
      <c r="E3" s="456" t="s">
        <v>458</v>
      </c>
      <c r="F3" s="477" t="s">
        <v>40</v>
      </c>
      <c r="G3" s="478"/>
      <c r="H3" s="479"/>
      <c r="I3" s="483" t="s">
        <v>352</v>
      </c>
      <c r="J3" s="456" t="s">
        <v>209</v>
      </c>
    </row>
    <row r="4" spans="1:10" ht="15" customHeight="1" x14ac:dyDescent="0.4">
      <c r="A4" s="256"/>
      <c r="B4" s="474"/>
      <c r="C4" s="475"/>
      <c r="D4" s="476"/>
      <c r="E4" s="466"/>
      <c r="F4" s="279" t="s">
        <v>277</v>
      </c>
      <c r="G4" s="89" t="s">
        <v>457</v>
      </c>
      <c r="H4" s="276" t="s">
        <v>32</v>
      </c>
      <c r="I4" s="466"/>
      <c r="J4" s="466"/>
    </row>
    <row r="5" spans="1:10" ht="15" customHeight="1" x14ac:dyDescent="0.4">
      <c r="A5" s="256"/>
      <c r="B5" s="262" t="s">
        <v>436</v>
      </c>
      <c r="C5" s="265"/>
      <c r="D5" s="284"/>
      <c r="E5" s="287">
        <v>10509</v>
      </c>
      <c r="F5" s="292">
        <v>7921</v>
      </c>
      <c r="G5" s="287">
        <v>5641</v>
      </c>
      <c r="H5" s="298">
        <v>2280</v>
      </c>
      <c r="I5" s="305">
        <v>77</v>
      </c>
      <c r="J5" s="287">
        <v>2485</v>
      </c>
    </row>
    <row r="6" spans="1:10" ht="15" customHeight="1" x14ac:dyDescent="0.4">
      <c r="A6" s="256"/>
      <c r="B6" s="263"/>
      <c r="C6" s="480" t="s">
        <v>272</v>
      </c>
      <c r="D6" s="480"/>
      <c r="E6" s="58">
        <v>1977</v>
      </c>
      <c r="F6" s="293">
        <v>1964</v>
      </c>
      <c r="G6" s="58">
        <v>1123</v>
      </c>
      <c r="H6" s="299">
        <v>841</v>
      </c>
      <c r="I6" s="306">
        <v>13</v>
      </c>
      <c r="J6" s="312" t="s">
        <v>250</v>
      </c>
    </row>
    <row r="7" spans="1:10" ht="15" customHeight="1" x14ac:dyDescent="0.4">
      <c r="A7" s="256"/>
      <c r="B7" s="263"/>
      <c r="C7" s="264"/>
      <c r="D7" s="285" t="s">
        <v>456</v>
      </c>
      <c r="E7" s="288">
        <v>669</v>
      </c>
      <c r="F7" s="294">
        <v>666</v>
      </c>
      <c r="G7" s="296">
        <v>400</v>
      </c>
      <c r="H7" s="300">
        <v>266</v>
      </c>
      <c r="I7" s="307">
        <v>3</v>
      </c>
      <c r="J7" s="313" t="s">
        <v>250</v>
      </c>
    </row>
    <row r="8" spans="1:10" ht="15" customHeight="1" x14ac:dyDescent="0.4">
      <c r="B8" s="263"/>
      <c r="C8" s="481" t="s">
        <v>454</v>
      </c>
      <c r="D8" s="481"/>
      <c r="E8" s="142">
        <v>6916</v>
      </c>
      <c r="F8" s="292">
        <v>5408</v>
      </c>
      <c r="G8" s="142">
        <v>3268</v>
      </c>
      <c r="H8" s="301">
        <v>2140</v>
      </c>
      <c r="I8" s="308">
        <v>39</v>
      </c>
      <c r="J8" s="142">
        <v>1469</v>
      </c>
    </row>
    <row r="9" spans="1:10" ht="15" customHeight="1" x14ac:dyDescent="0.4">
      <c r="B9" s="280" t="s">
        <v>97</v>
      </c>
      <c r="C9" s="267"/>
      <c r="D9" s="284"/>
      <c r="E9" s="289">
        <v>28145</v>
      </c>
      <c r="F9" s="292">
        <v>25359</v>
      </c>
      <c r="G9" s="289">
        <v>15069</v>
      </c>
      <c r="H9" s="302">
        <v>10290</v>
      </c>
      <c r="I9" s="309">
        <v>223</v>
      </c>
      <c r="J9" s="289">
        <v>2485</v>
      </c>
    </row>
    <row r="10" spans="1:10" ht="15" customHeight="1" x14ac:dyDescent="0.4">
      <c r="B10" s="263"/>
      <c r="C10" s="480" t="s">
        <v>293</v>
      </c>
      <c r="D10" s="480"/>
      <c r="E10" s="289">
        <v>9021</v>
      </c>
      <c r="F10" s="293">
        <v>8953</v>
      </c>
      <c r="G10" s="289">
        <v>4202</v>
      </c>
      <c r="H10" s="302">
        <v>4751</v>
      </c>
      <c r="I10" s="310">
        <v>68</v>
      </c>
      <c r="J10" s="314" t="s">
        <v>250</v>
      </c>
    </row>
    <row r="11" spans="1:10" ht="15" customHeight="1" x14ac:dyDescent="0.4">
      <c r="B11" s="263"/>
      <c r="C11" s="264"/>
      <c r="D11" s="285" t="s">
        <v>143</v>
      </c>
      <c r="E11" s="288">
        <v>3160</v>
      </c>
      <c r="F11" s="294">
        <v>3143</v>
      </c>
      <c r="G11" s="288">
        <v>1534</v>
      </c>
      <c r="H11" s="300">
        <v>1609</v>
      </c>
      <c r="I11" s="307">
        <v>17</v>
      </c>
      <c r="J11" s="313" t="s">
        <v>250</v>
      </c>
    </row>
    <row r="12" spans="1:10" ht="15" customHeight="1" x14ac:dyDescent="0.4">
      <c r="B12" s="263"/>
      <c r="C12" s="482" t="s">
        <v>452</v>
      </c>
      <c r="D12" s="482"/>
      <c r="E12" s="58">
        <v>19008</v>
      </c>
      <c r="F12" s="293">
        <v>17402</v>
      </c>
      <c r="G12" s="58">
        <v>7698</v>
      </c>
      <c r="H12" s="303">
        <v>9704</v>
      </c>
      <c r="I12" s="311">
        <v>137</v>
      </c>
      <c r="J12" s="58">
        <v>1469</v>
      </c>
    </row>
    <row r="13" spans="1:10" ht="15" customHeight="1" x14ac:dyDescent="0.4">
      <c r="B13" s="264"/>
      <c r="C13" s="264"/>
      <c r="D13" s="285" t="s">
        <v>451</v>
      </c>
      <c r="E13" s="288">
        <v>10638</v>
      </c>
      <c r="F13" s="294">
        <v>9106</v>
      </c>
      <c r="G13" s="297">
        <v>5480</v>
      </c>
      <c r="H13" s="304">
        <v>3626</v>
      </c>
      <c r="I13" s="296">
        <v>63</v>
      </c>
      <c r="J13" s="288">
        <v>1469</v>
      </c>
    </row>
    <row r="14" spans="1:10" ht="15" customHeight="1" x14ac:dyDescent="0.4">
      <c r="B14" s="266" t="s">
        <v>108</v>
      </c>
      <c r="C14" s="283"/>
      <c r="D14" s="286"/>
      <c r="E14" s="290">
        <f t="shared" ref="E14:J14" si="0">E9/E5</f>
        <v>2.6781806070986773</v>
      </c>
      <c r="F14" s="290">
        <f t="shared" si="0"/>
        <v>3.201489710895089</v>
      </c>
      <c r="G14" s="290">
        <f t="shared" si="0"/>
        <v>2.6713348697039532</v>
      </c>
      <c r="H14" s="290">
        <f t="shared" si="0"/>
        <v>4.5131578947368425</v>
      </c>
      <c r="I14" s="290">
        <f t="shared" si="0"/>
        <v>2.8961038961038961</v>
      </c>
      <c r="J14" s="290">
        <f t="shared" si="0"/>
        <v>1</v>
      </c>
    </row>
    <row r="15" spans="1:10" ht="15" customHeight="1" x14ac:dyDescent="0.4">
      <c r="I15" s="259"/>
      <c r="J15" s="260" t="s">
        <v>299</v>
      </c>
    </row>
    <row r="16" spans="1:10" ht="15" customHeight="1" x14ac:dyDescent="0.4">
      <c r="B16" s="17" t="s">
        <v>242</v>
      </c>
      <c r="C16" s="17"/>
    </row>
    <row r="17" spans="2:4" ht="15" customHeight="1" x14ac:dyDescent="0.4">
      <c r="B17" s="17" t="s">
        <v>571</v>
      </c>
      <c r="C17" s="17"/>
    </row>
    <row r="18" spans="2:4" ht="15" customHeight="1" x14ac:dyDescent="0.4">
      <c r="B18" s="17" t="s">
        <v>450</v>
      </c>
      <c r="C18" s="17"/>
    </row>
    <row r="20" spans="2:4" ht="15" customHeight="1" x14ac:dyDescent="0.4">
      <c r="D20" s="16" t="s">
        <v>42</v>
      </c>
    </row>
  </sheetData>
  <sheetProtection sheet="1" objects="1" scenarios="1"/>
  <mergeCells count="9">
    <mergeCell ref="C12:D12"/>
    <mergeCell ref="B3:D4"/>
    <mergeCell ref="E3:E4"/>
    <mergeCell ref="I3:I4"/>
    <mergeCell ref="J3:J4"/>
    <mergeCell ref="F3:H3"/>
    <mergeCell ref="C6:D6"/>
    <mergeCell ref="C8:D8"/>
    <mergeCell ref="C10:D10"/>
  </mergeCells>
  <phoneticPr fontId="3"/>
  <hyperlinks>
    <hyperlink ref="D20" location="目次!A1" display="目次へ戻る" xr:uid="{00000000-0004-0000-1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24"/>
  <sheetViews>
    <sheetView showGridLines="0" zoomScaleSheetLayoutView="100" workbookViewId="0"/>
  </sheetViews>
  <sheetFormatPr defaultRowHeight="15" customHeight="1" x14ac:dyDescent="0.4"/>
  <cols>
    <col min="1" max="1" width="5.625" style="13" customWidth="1"/>
    <col min="2" max="2" width="2.625" style="13" customWidth="1"/>
    <col min="3" max="3" width="47.625" style="13" customWidth="1"/>
    <col min="4" max="5" width="18.625" style="13" customWidth="1"/>
    <col min="6" max="6" width="5.25" style="13" customWidth="1"/>
    <col min="7" max="7" width="9" style="13" customWidth="1"/>
    <col min="8" max="16384" width="9" style="13"/>
  </cols>
  <sheetData>
    <row r="1" spans="1:5" ht="20.25" customHeight="1" x14ac:dyDescent="0.4">
      <c r="A1" s="15" t="s">
        <v>273</v>
      </c>
    </row>
    <row r="2" spans="1:5" ht="15" customHeight="1" x14ac:dyDescent="0.4">
      <c r="A2" s="256"/>
      <c r="C2" s="44"/>
      <c r="D2" s="44"/>
      <c r="E2" s="41" t="s">
        <v>189</v>
      </c>
    </row>
    <row r="3" spans="1:5" ht="15" customHeight="1" x14ac:dyDescent="0.4">
      <c r="A3" s="256"/>
      <c r="B3" s="477" t="s">
        <v>57</v>
      </c>
      <c r="C3" s="479"/>
      <c r="D3" s="291" t="s">
        <v>468</v>
      </c>
      <c r="E3" s="140" t="s">
        <v>315</v>
      </c>
    </row>
    <row r="4" spans="1:5" ht="15" customHeight="1" x14ac:dyDescent="0.4">
      <c r="A4" s="256"/>
      <c r="B4" s="484" t="s">
        <v>458</v>
      </c>
      <c r="C4" s="485"/>
      <c r="D4" s="319">
        <f>SUM(D5,D8,D13,D18:D19)</f>
        <v>10509</v>
      </c>
      <c r="E4" s="319">
        <f>SUM(E5,E8,E13,E18:E19)</f>
        <v>28145</v>
      </c>
    </row>
    <row r="5" spans="1:5" ht="15" customHeight="1" x14ac:dyDescent="0.4">
      <c r="A5" s="256"/>
      <c r="B5" s="486" t="s">
        <v>144</v>
      </c>
      <c r="C5" s="487"/>
      <c r="D5" s="319">
        <v>418</v>
      </c>
      <c r="E5" s="319">
        <v>1064</v>
      </c>
    </row>
    <row r="6" spans="1:5" ht="15" customHeight="1" x14ac:dyDescent="0.4">
      <c r="A6" s="256"/>
      <c r="B6" s="315"/>
      <c r="C6" s="316" t="s">
        <v>467</v>
      </c>
      <c r="D6" s="320">
        <v>368</v>
      </c>
      <c r="E6" s="320">
        <v>952</v>
      </c>
    </row>
    <row r="7" spans="1:5" ht="15" customHeight="1" x14ac:dyDescent="0.4">
      <c r="A7" s="256"/>
      <c r="B7" s="278"/>
      <c r="C7" s="317" t="s">
        <v>283</v>
      </c>
      <c r="D7" s="321">
        <v>50</v>
      </c>
      <c r="E7" s="321">
        <v>112</v>
      </c>
    </row>
    <row r="8" spans="1:5" ht="15" customHeight="1" x14ac:dyDescent="0.4">
      <c r="B8" s="486" t="s">
        <v>20</v>
      </c>
      <c r="C8" s="487"/>
      <c r="D8" s="319">
        <v>447</v>
      </c>
      <c r="E8" s="319">
        <v>1885</v>
      </c>
    </row>
    <row r="9" spans="1:5" ht="15" customHeight="1" x14ac:dyDescent="0.4">
      <c r="B9" s="315"/>
      <c r="C9" s="316" t="s">
        <v>464</v>
      </c>
      <c r="D9" s="320">
        <v>301</v>
      </c>
      <c r="E9" s="320">
        <v>1293</v>
      </c>
    </row>
    <row r="10" spans="1:5" ht="15" customHeight="1" x14ac:dyDescent="0.4">
      <c r="B10" s="263"/>
      <c r="C10" s="318" t="s">
        <v>463</v>
      </c>
      <c r="D10" s="322">
        <v>49</v>
      </c>
      <c r="E10" s="322">
        <v>188</v>
      </c>
    </row>
    <row r="11" spans="1:5" ht="15" customHeight="1" x14ac:dyDescent="0.4">
      <c r="B11" s="263"/>
      <c r="C11" s="318" t="s">
        <v>71</v>
      </c>
      <c r="D11" s="322">
        <v>6</v>
      </c>
      <c r="E11" s="322">
        <v>28</v>
      </c>
    </row>
    <row r="12" spans="1:5" ht="15" customHeight="1" x14ac:dyDescent="0.4">
      <c r="B12" s="278"/>
      <c r="C12" s="317" t="s">
        <v>84</v>
      </c>
      <c r="D12" s="321">
        <v>91</v>
      </c>
      <c r="E12" s="321">
        <v>376</v>
      </c>
    </row>
    <row r="13" spans="1:5" ht="15" customHeight="1" x14ac:dyDescent="0.4">
      <c r="B13" s="486" t="s">
        <v>324</v>
      </c>
      <c r="C13" s="487"/>
      <c r="D13" s="319">
        <v>6514</v>
      </c>
      <c r="E13" s="319">
        <v>19637</v>
      </c>
    </row>
    <row r="14" spans="1:5" ht="15" customHeight="1" x14ac:dyDescent="0.4">
      <c r="B14" s="263"/>
      <c r="C14" s="316" t="s">
        <v>462</v>
      </c>
      <c r="D14" s="320">
        <v>470</v>
      </c>
      <c r="E14" s="320">
        <v>1084</v>
      </c>
    </row>
    <row r="15" spans="1:5" ht="15" customHeight="1" x14ac:dyDescent="0.4">
      <c r="B15" s="263"/>
      <c r="C15" s="318" t="s">
        <v>461</v>
      </c>
      <c r="D15" s="322">
        <v>5534</v>
      </c>
      <c r="E15" s="322">
        <v>16544</v>
      </c>
    </row>
    <row r="16" spans="1:5" ht="15" customHeight="1" x14ac:dyDescent="0.4">
      <c r="B16" s="263"/>
      <c r="C16" s="318" t="s">
        <v>22</v>
      </c>
      <c r="D16" s="322">
        <v>355</v>
      </c>
      <c r="E16" s="322">
        <v>1421</v>
      </c>
    </row>
    <row r="17" spans="2:5" ht="15" customHeight="1" x14ac:dyDescent="0.4">
      <c r="B17" s="264"/>
      <c r="C17" s="318" t="s">
        <v>220</v>
      </c>
      <c r="D17" s="321">
        <v>155</v>
      </c>
      <c r="E17" s="321">
        <v>588</v>
      </c>
    </row>
    <row r="18" spans="2:5" ht="15" customHeight="1" x14ac:dyDescent="0.4">
      <c r="B18" s="484" t="s">
        <v>278</v>
      </c>
      <c r="C18" s="485"/>
      <c r="D18" s="319">
        <v>2945</v>
      </c>
      <c r="E18" s="319">
        <v>5004</v>
      </c>
    </row>
    <row r="19" spans="2:5" ht="15" customHeight="1" x14ac:dyDescent="0.4">
      <c r="B19" s="484" t="s">
        <v>460</v>
      </c>
      <c r="C19" s="485"/>
      <c r="D19" s="323">
        <v>185</v>
      </c>
      <c r="E19" s="319">
        <v>555</v>
      </c>
    </row>
    <row r="20" spans="2:5" ht="15" customHeight="1" x14ac:dyDescent="0.4">
      <c r="C20" s="17"/>
      <c r="E20" s="260" t="s">
        <v>299</v>
      </c>
    </row>
    <row r="21" spans="2:5" ht="15" customHeight="1" x14ac:dyDescent="0.4">
      <c r="B21" s="17" t="s">
        <v>154</v>
      </c>
      <c r="D21" s="17"/>
      <c r="E21" s="17"/>
    </row>
    <row r="22" spans="2:5" ht="15" customHeight="1" x14ac:dyDescent="0.4">
      <c r="B22" s="17" t="s">
        <v>459</v>
      </c>
    </row>
    <row r="24" spans="2:5" ht="15" customHeight="1" x14ac:dyDescent="0.4">
      <c r="C24" s="16" t="s">
        <v>42</v>
      </c>
    </row>
  </sheetData>
  <sheetProtection sheet="1" objects="1" scenarios="1"/>
  <mergeCells count="7">
    <mergeCell ref="B18:C18"/>
    <mergeCell ref="B19:C19"/>
    <mergeCell ref="B3:C3"/>
    <mergeCell ref="B4:C4"/>
    <mergeCell ref="B5:C5"/>
    <mergeCell ref="B8:C8"/>
    <mergeCell ref="B13:C13"/>
  </mergeCells>
  <phoneticPr fontId="3"/>
  <hyperlinks>
    <hyperlink ref="C24" location="目次!A1" display="目次へ戻る" xr:uid="{00000000-0004-0000-14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37"/>
  <sheetViews>
    <sheetView showGridLines="0" zoomScaleSheetLayoutView="100" workbookViewId="0">
      <selection activeCell="E9" sqref="E9"/>
    </sheetView>
  </sheetViews>
  <sheetFormatPr defaultRowHeight="15" customHeight="1" x14ac:dyDescent="0.4"/>
  <cols>
    <col min="1" max="1" width="5.625" style="13" customWidth="1"/>
    <col min="2" max="2" width="9.625" style="13" customWidth="1"/>
    <col min="3" max="5" width="7.75" style="13" bestFit="1" customWidth="1"/>
    <col min="6" max="14" width="7.625" style="13" customWidth="1"/>
    <col min="15" max="15" width="3.75" style="13" customWidth="1"/>
    <col min="16" max="16" width="9" style="13" customWidth="1"/>
    <col min="17" max="16384" width="9" style="13"/>
  </cols>
  <sheetData>
    <row r="1" spans="1:14" ht="20.25" customHeight="1" x14ac:dyDescent="0.4">
      <c r="A1" s="15" t="s">
        <v>478</v>
      </c>
    </row>
    <row r="2" spans="1:14" ht="15" customHeight="1" x14ac:dyDescent="0.4">
      <c r="A2" s="256"/>
      <c r="B2" s="26"/>
      <c r="C2" s="26"/>
      <c r="D2" s="26"/>
      <c r="E2" s="17"/>
      <c r="F2" s="17"/>
      <c r="G2" s="17"/>
      <c r="H2" s="17"/>
      <c r="I2" s="17"/>
      <c r="J2" s="17"/>
      <c r="K2" s="17"/>
      <c r="N2" s="41" t="s">
        <v>355</v>
      </c>
    </row>
    <row r="3" spans="1:14" ht="15" customHeight="1" x14ac:dyDescent="0.4">
      <c r="A3" s="256"/>
      <c r="B3" s="456" t="s">
        <v>425</v>
      </c>
      <c r="C3" s="483" t="s">
        <v>477</v>
      </c>
      <c r="D3" s="483"/>
      <c r="E3" s="483"/>
      <c r="F3" s="483" t="s">
        <v>453</v>
      </c>
      <c r="G3" s="483"/>
      <c r="H3" s="483"/>
      <c r="I3" s="483" t="s">
        <v>28</v>
      </c>
      <c r="J3" s="483"/>
      <c r="K3" s="483"/>
      <c r="L3" s="483" t="s">
        <v>379</v>
      </c>
      <c r="M3" s="483"/>
      <c r="N3" s="483"/>
    </row>
    <row r="4" spans="1:14" ht="15" customHeight="1" x14ac:dyDescent="0.4">
      <c r="A4" s="256"/>
      <c r="B4" s="456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</row>
    <row r="5" spans="1:14" ht="15" customHeight="1" x14ac:dyDescent="0.4">
      <c r="A5" s="256"/>
      <c r="B5" s="456"/>
      <c r="C5" s="140" t="s">
        <v>362</v>
      </c>
      <c r="D5" s="140" t="s">
        <v>183</v>
      </c>
      <c r="E5" s="140" t="s">
        <v>181</v>
      </c>
      <c r="F5" s="140" t="s">
        <v>362</v>
      </c>
      <c r="G5" s="140" t="s">
        <v>183</v>
      </c>
      <c r="H5" s="140" t="s">
        <v>181</v>
      </c>
      <c r="I5" s="140" t="s">
        <v>362</v>
      </c>
      <c r="J5" s="140" t="s">
        <v>183</v>
      </c>
      <c r="K5" s="140" t="s">
        <v>181</v>
      </c>
      <c r="L5" s="140" t="s">
        <v>362</v>
      </c>
      <c r="M5" s="140" t="s">
        <v>183</v>
      </c>
      <c r="N5" s="140" t="s">
        <v>181</v>
      </c>
    </row>
    <row r="6" spans="1:14" ht="15" customHeight="1" x14ac:dyDescent="0.4">
      <c r="A6" s="256"/>
      <c r="B6" s="324" t="s">
        <v>316</v>
      </c>
      <c r="C6" s="58">
        <v>34531</v>
      </c>
      <c r="D6" s="326">
        <v>15555</v>
      </c>
      <c r="E6" s="58">
        <v>18976</v>
      </c>
      <c r="F6" s="58">
        <v>38044</v>
      </c>
      <c r="G6" s="58">
        <v>18153</v>
      </c>
      <c r="H6" s="58">
        <v>19891</v>
      </c>
      <c r="I6" s="58">
        <v>4218</v>
      </c>
      <c r="J6" s="58">
        <v>2412</v>
      </c>
      <c r="K6" s="58">
        <v>1806</v>
      </c>
      <c r="L6" s="58">
        <v>7731</v>
      </c>
      <c r="M6" s="58">
        <v>5010</v>
      </c>
      <c r="N6" s="58">
        <v>2721</v>
      </c>
    </row>
    <row r="7" spans="1:14" ht="15" customHeight="1" x14ac:dyDescent="0.4">
      <c r="A7" s="256"/>
      <c r="B7" s="324" t="s">
        <v>314</v>
      </c>
      <c r="C7" s="272">
        <v>33440</v>
      </c>
      <c r="D7" s="327">
        <v>15143</v>
      </c>
      <c r="E7" s="272">
        <v>18297</v>
      </c>
      <c r="F7" s="272">
        <v>36881</v>
      </c>
      <c r="G7" s="272">
        <v>17584</v>
      </c>
      <c r="H7" s="272">
        <v>19297</v>
      </c>
      <c r="I7" s="272">
        <v>4476</v>
      </c>
      <c r="J7" s="272">
        <v>2494</v>
      </c>
      <c r="K7" s="272">
        <v>1982</v>
      </c>
      <c r="L7" s="272">
        <v>7917</v>
      </c>
      <c r="M7" s="272">
        <v>4935</v>
      </c>
      <c r="N7" s="272">
        <v>2982</v>
      </c>
    </row>
    <row r="8" spans="1:14" ht="15" customHeight="1" x14ac:dyDescent="0.4">
      <c r="B8" s="324" t="s">
        <v>310</v>
      </c>
      <c r="C8" s="272">
        <v>32705</v>
      </c>
      <c r="D8" s="327">
        <v>14848</v>
      </c>
      <c r="E8" s="272">
        <v>17857</v>
      </c>
      <c r="F8" s="272">
        <v>36012</v>
      </c>
      <c r="G8" s="272">
        <v>17090</v>
      </c>
      <c r="H8" s="272">
        <v>18922</v>
      </c>
      <c r="I8" s="272">
        <v>4804</v>
      </c>
      <c r="J8" s="272">
        <v>2658</v>
      </c>
      <c r="K8" s="272">
        <v>2146</v>
      </c>
      <c r="L8" s="272">
        <v>8111</v>
      </c>
      <c r="M8" s="272">
        <v>4900</v>
      </c>
      <c r="N8" s="272">
        <v>3211</v>
      </c>
    </row>
    <row r="9" spans="1:14" ht="15" customHeight="1" x14ac:dyDescent="0.4">
      <c r="B9" s="324" t="s">
        <v>131</v>
      </c>
      <c r="C9" s="272">
        <v>30910</v>
      </c>
      <c r="D9" s="272">
        <v>14160</v>
      </c>
      <c r="E9" s="272">
        <v>16750</v>
      </c>
      <c r="F9" s="272">
        <v>33836</v>
      </c>
      <c r="G9" s="272">
        <v>16036</v>
      </c>
      <c r="H9" s="272">
        <v>17800</v>
      </c>
      <c r="I9" s="272">
        <v>4783</v>
      </c>
      <c r="J9" s="272">
        <v>2618</v>
      </c>
      <c r="K9" s="272">
        <v>2165</v>
      </c>
      <c r="L9" s="272">
        <v>7709</v>
      </c>
      <c r="M9" s="272">
        <v>4494</v>
      </c>
      <c r="N9" s="272">
        <v>3215</v>
      </c>
    </row>
    <row r="10" spans="1:14" ht="15" customHeight="1" x14ac:dyDescent="0.4">
      <c r="B10" s="20" t="s">
        <v>124</v>
      </c>
      <c r="C10" s="272">
        <v>29224</v>
      </c>
      <c r="D10" s="327">
        <v>13431</v>
      </c>
      <c r="E10" s="272">
        <v>15793</v>
      </c>
      <c r="F10" s="272">
        <v>31569</v>
      </c>
      <c r="G10" s="272">
        <v>14951</v>
      </c>
      <c r="H10" s="272">
        <v>16618</v>
      </c>
      <c r="I10" s="272">
        <f>5076+88</f>
        <v>5164</v>
      </c>
      <c r="J10" s="272">
        <f>2824+77</f>
        <v>2901</v>
      </c>
      <c r="K10" s="272">
        <f>2252+11</f>
        <v>2263</v>
      </c>
      <c r="L10" s="272">
        <f>7226+283</f>
        <v>7509</v>
      </c>
      <c r="M10" s="272">
        <f>4216+205</f>
        <v>4421</v>
      </c>
      <c r="N10" s="272">
        <f>3010+78</f>
        <v>3088</v>
      </c>
    </row>
    <row r="11" spans="1:14" ht="15" customHeight="1" x14ac:dyDescent="0.4">
      <c r="B11" s="89" t="s">
        <v>474</v>
      </c>
      <c r="C11" s="282">
        <v>27658</v>
      </c>
      <c r="D11" s="328">
        <v>12809</v>
      </c>
      <c r="E11" s="282">
        <v>14849</v>
      </c>
      <c r="F11" s="282">
        <v>29110</v>
      </c>
      <c r="G11" s="282">
        <v>13909</v>
      </c>
      <c r="H11" s="282">
        <v>15201</v>
      </c>
      <c r="I11" s="282">
        <v>5427</v>
      </c>
      <c r="J11" s="282">
        <v>2948</v>
      </c>
      <c r="K11" s="282">
        <v>2479</v>
      </c>
      <c r="L11" s="282">
        <v>6879</v>
      </c>
      <c r="M11" s="282">
        <v>4048</v>
      </c>
      <c r="N11" s="282">
        <v>2831</v>
      </c>
    </row>
    <row r="12" spans="1:14" ht="15" customHeight="1" x14ac:dyDescent="0.4">
      <c r="B12" s="295"/>
      <c r="C12" s="277"/>
      <c r="D12" s="329"/>
      <c r="E12" s="329"/>
      <c r="F12" s="329"/>
      <c r="G12" s="329"/>
      <c r="H12" s="329"/>
      <c r="I12" s="329"/>
      <c r="J12" s="330"/>
      <c r="K12" s="330"/>
      <c r="L12" s="330"/>
      <c r="M12" s="332"/>
    </row>
    <row r="13" spans="1:14" ht="15" customHeight="1" x14ac:dyDescent="0.4">
      <c r="B13" s="410" t="s">
        <v>425</v>
      </c>
      <c r="C13" s="492" t="s">
        <v>476</v>
      </c>
      <c r="D13" s="493"/>
      <c r="E13" s="493"/>
      <c r="F13" s="329"/>
      <c r="G13" s="329"/>
      <c r="H13" s="293"/>
      <c r="I13" s="492" t="s">
        <v>3</v>
      </c>
      <c r="J13" s="493"/>
      <c r="K13" s="493"/>
      <c r="L13" s="330"/>
      <c r="M13" s="332"/>
      <c r="N13" s="284"/>
    </row>
    <row r="14" spans="1:14" ht="15" customHeight="1" x14ac:dyDescent="0.4">
      <c r="B14" s="491"/>
      <c r="C14" s="494"/>
      <c r="D14" s="495"/>
      <c r="E14" s="495"/>
      <c r="F14" s="488" t="s">
        <v>201</v>
      </c>
      <c r="G14" s="489"/>
      <c r="H14" s="490"/>
      <c r="I14" s="494"/>
      <c r="J14" s="495"/>
      <c r="K14" s="495"/>
      <c r="L14" s="488" t="s">
        <v>475</v>
      </c>
      <c r="M14" s="489"/>
      <c r="N14" s="490"/>
    </row>
    <row r="15" spans="1:14" ht="15" customHeight="1" x14ac:dyDescent="0.4">
      <c r="B15" s="411"/>
      <c r="C15" s="140" t="s">
        <v>362</v>
      </c>
      <c r="D15" s="140" t="s">
        <v>183</v>
      </c>
      <c r="E15" s="140" t="s">
        <v>181</v>
      </c>
      <c r="F15" s="140" t="s">
        <v>362</v>
      </c>
      <c r="G15" s="140" t="s">
        <v>183</v>
      </c>
      <c r="H15" s="140" t="s">
        <v>181</v>
      </c>
      <c r="I15" s="140" t="s">
        <v>362</v>
      </c>
      <c r="J15" s="140" t="s">
        <v>183</v>
      </c>
      <c r="K15" s="140" t="s">
        <v>181</v>
      </c>
      <c r="L15" s="140" t="s">
        <v>362</v>
      </c>
      <c r="M15" s="140" t="s">
        <v>183</v>
      </c>
      <c r="N15" s="140" t="s">
        <v>181</v>
      </c>
    </row>
    <row r="16" spans="1:14" ht="15" customHeight="1" x14ac:dyDescent="0.4">
      <c r="B16" s="324" t="s">
        <v>316</v>
      </c>
      <c r="C16" s="58">
        <v>17346</v>
      </c>
      <c r="D16" s="58">
        <v>9175</v>
      </c>
      <c r="E16" s="58">
        <v>8171</v>
      </c>
      <c r="F16" s="58">
        <v>3391</v>
      </c>
      <c r="G16" s="58">
        <v>2120</v>
      </c>
      <c r="H16" s="58">
        <v>1271</v>
      </c>
      <c r="I16" s="58">
        <v>20283</v>
      </c>
      <c r="J16" s="58">
        <v>11370</v>
      </c>
      <c r="K16" s="58">
        <v>8913</v>
      </c>
      <c r="L16" s="58">
        <v>6328</v>
      </c>
      <c r="M16" s="333">
        <v>4315</v>
      </c>
      <c r="N16" s="58">
        <v>2013</v>
      </c>
    </row>
    <row r="17" spans="2:14" ht="15" customHeight="1" x14ac:dyDescent="0.4">
      <c r="B17" s="324" t="s">
        <v>314</v>
      </c>
      <c r="C17" s="272">
        <v>16306</v>
      </c>
      <c r="D17" s="272">
        <v>8600</v>
      </c>
      <c r="E17" s="272">
        <v>7706</v>
      </c>
      <c r="F17" s="272">
        <v>3635</v>
      </c>
      <c r="G17" s="272">
        <v>2192</v>
      </c>
      <c r="H17" s="272">
        <v>1443</v>
      </c>
      <c r="I17" s="58">
        <v>19351</v>
      </c>
      <c r="J17" s="58">
        <v>10761</v>
      </c>
      <c r="K17" s="58">
        <v>8590</v>
      </c>
      <c r="L17" s="272">
        <v>6680</v>
      </c>
      <c r="M17" s="334">
        <v>4353</v>
      </c>
      <c r="N17" s="272">
        <v>2327</v>
      </c>
    </row>
    <row r="18" spans="2:14" ht="15" customHeight="1" x14ac:dyDescent="0.4">
      <c r="B18" s="324" t="s">
        <v>310</v>
      </c>
      <c r="C18" s="272">
        <v>15436</v>
      </c>
      <c r="D18" s="272">
        <v>8086</v>
      </c>
      <c r="E18" s="272">
        <v>7350</v>
      </c>
      <c r="F18" s="272">
        <v>4049</v>
      </c>
      <c r="G18" s="272">
        <v>2381</v>
      </c>
      <c r="H18" s="272">
        <v>1668</v>
      </c>
      <c r="I18" s="58">
        <v>18396</v>
      </c>
      <c r="J18" s="58">
        <v>10076</v>
      </c>
      <c r="K18" s="58">
        <v>8320</v>
      </c>
      <c r="L18" s="272">
        <v>7009</v>
      </c>
      <c r="M18" s="334">
        <v>4371</v>
      </c>
      <c r="N18" s="272">
        <v>2638</v>
      </c>
    </row>
    <row r="19" spans="2:14" ht="15" customHeight="1" x14ac:dyDescent="0.4">
      <c r="B19" s="324" t="s">
        <v>131</v>
      </c>
      <c r="C19" s="272">
        <v>14044</v>
      </c>
      <c r="D19" s="272">
        <v>7380</v>
      </c>
      <c r="E19" s="272">
        <v>6664</v>
      </c>
      <c r="F19" s="272">
        <v>4051</v>
      </c>
      <c r="G19" s="272">
        <v>2339</v>
      </c>
      <c r="H19" s="272">
        <v>1712</v>
      </c>
      <c r="I19" s="58">
        <v>16631</v>
      </c>
      <c r="J19" s="58">
        <v>9002</v>
      </c>
      <c r="K19" s="58">
        <v>7629</v>
      </c>
      <c r="L19" s="272">
        <v>6638</v>
      </c>
      <c r="M19" s="334">
        <v>3961</v>
      </c>
      <c r="N19" s="272">
        <v>2677</v>
      </c>
    </row>
    <row r="20" spans="2:14" ht="15" customHeight="1" x14ac:dyDescent="0.4">
      <c r="B20" s="20" t="s">
        <v>124</v>
      </c>
      <c r="C20" s="272">
        <v>13765</v>
      </c>
      <c r="D20" s="272">
        <v>7224</v>
      </c>
      <c r="E20" s="272">
        <v>6541</v>
      </c>
      <c r="F20" s="272">
        <f>4464+82</f>
        <v>4546</v>
      </c>
      <c r="G20" s="272">
        <f>2577+76</f>
        <v>2653</v>
      </c>
      <c r="H20" s="272">
        <f>1887+6</f>
        <v>1893</v>
      </c>
      <c r="I20" s="58">
        <v>15814</v>
      </c>
      <c r="J20" s="58">
        <v>8520</v>
      </c>
      <c r="K20" s="58">
        <v>7294</v>
      </c>
      <c r="L20" s="272">
        <f>6437+158</f>
        <v>6595</v>
      </c>
      <c r="M20" s="272">
        <f>3809+140</f>
        <v>3949</v>
      </c>
      <c r="N20" s="272">
        <f>2628+18</f>
        <v>2646</v>
      </c>
    </row>
    <row r="21" spans="2:14" ht="15" customHeight="1" x14ac:dyDescent="0.4">
      <c r="B21" s="89" t="s">
        <v>474</v>
      </c>
      <c r="C21" s="282">
        <v>13133</v>
      </c>
      <c r="D21" s="282">
        <v>6845</v>
      </c>
      <c r="E21" s="282">
        <v>6288</v>
      </c>
      <c r="F21" s="282">
        <v>4830</v>
      </c>
      <c r="G21" s="282">
        <v>2731</v>
      </c>
      <c r="H21" s="282">
        <v>2099</v>
      </c>
      <c r="I21" s="142">
        <v>14442</v>
      </c>
      <c r="J21" s="142">
        <v>7756</v>
      </c>
      <c r="K21" s="142">
        <v>6686</v>
      </c>
      <c r="L21" s="282">
        <v>6139</v>
      </c>
      <c r="M21" s="282">
        <v>3642</v>
      </c>
      <c r="N21" s="282">
        <v>2497</v>
      </c>
    </row>
    <row r="22" spans="2:14" ht="15" customHeight="1" x14ac:dyDescent="0.4">
      <c r="B22" s="325"/>
      <c r="L22" s="259"/>
      <c r="M22" s="259"/>
      <c r="N22" s="260" t="s">
        <v>299</v>
      </c>
    </row>
    <row r="23" spans="2:14" ht="15" customHeight="1" x14ac:dyDescent="0.4">
      <c r="B23" s="17" t="s">
        <v>472</v>
      </c>
      <c r="C23" s="261"/>
      <c r="D23" s="257"/>
      <c r="E23" s="257"/>
      <c r="F23" s="257"/>
      <c r="G23" s="257"/>
      <c r="H23" s="257"/>
      <c r="I23" s="257"/>
      <c r="J23" s="331"/>
      <c r="K23" s="331"/>
      <c r="L23" s="331"/>
    </row>
    <row r="24" spans="2:14" ht="15" customHeight="1" x14ac:dyDescent="0.4">
      <c r="B24" s="17" t="s">
        <v>471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4" ht="15" customHeight="1" x14ac:dyDescent="0.4">
      <c r="B25" s="17" t="s">
        <v>470</v>
      </c>
      <c r="C25" s="17"/>
      <c r="D25" s="17"/>
      <c r="E25" s="17"/>
      <c r="F25" s="17"/>
      <c r="G25" s="17"/>
      <c r="H25" s="40"/>
      <c r="I25" s="17"/>
      <c r="J25" s="108"/>
    </row>
    <row r="26" spans="2:14" ht="15" customHeight="1" x14ac:dyDescent="0.4">
      <c r="B26" s="17" t="s">
        <v>469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8" spans="2:14" ht="15" customHeight="1" x14ac:dyDescent="0.4">
      <c r="B28" s="16" t="s">
        <v>42</v>
      </c>
    </row>
    <row r="37" spans="6:6" ht="15" customHeight="1" x14ac:dyDescent="0.4">
      <c r="F37" s="13">
        <v>17469</v>
      </c>
    </row>
  </sheetData>
  <sheetProtection sheet="1" objects="1" scenarios="1"/>
  <mergeCells count="10">
    <mergeCell ref="F14:H14"/>
    <mergeCell ref="L14:N14"/>
    <mergeCell ref="B3:B5"/>
    <mergeCell ref="C3:E4"/>
    <mergeCell ref="F3:H4"/>
    <mergeCell ref="I3:K4"/>
    <mergeCell ref="L3:N4"/>
    <mergeCell ref="B13:B15"/>
    <mergeCell ref="C13:E14"/>
    <mergeCell ref="I13:K14"/>
  </mergeCells>
  <phoneticPr fontId="3"/>
  <hyperlinks>
    <hyperlink ref="B28" location="目次!A1" display="目次へ戻る" xr:uid="{00000000-0004-0000-1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37"/>
  <sheetViews>
    <sheetView showGridLines="0" zoomScaleSheetLayoutView="100" workbookViewId="0"/>
  </sheetViews>
  <sheetFormatPr defaultRowHeight="15" customHeight="1" x14ac:dyDescent="0.4"/>
  <cols>
    <col min="1" max="1" width="5.625" style="335" customWidth="1"/>
    <col min="2" max="2" width="18.375" style="335" customWidth="1"/>
    <col min="3" max="10" width="9.375" style="335" customWidth="1"/>
    <col min="11" max="11" width="3.625" style="335" customWidth="1"/>
    <col min="12" max="12" width="9" style="335" customWidth="1"/>
    <col min="13" max="16384" width="9" style="335"/>
  </cols>
  <sheetData>
    <row r="1" spans="1:10" ht="20.25" customHeight="1" x14ac:dyDescent="0.4">
      <c r="A1" s="336" t="s">
        <v>597</v>
      </c>
    </row>
    <row r="2" spans="1:10" ht="15" customHeight="1" x14ac:dyDescent="0.4">
      <c r="A2" s="337"/>
      <c r="B2" s="338"/>
      <c r="C2" s="338"/>
      <c r="D2" s="338"/>
      <c r="E2" s="338"/>
      <c r="F2" s="338"/>
      <c r="G2" s="338"/>
      <c r="H2" s="338"/>
      <c r="I2" s="338"/>
      <c r="J2" s="348" t="s">
        <v>355</v>
      </c>
    </row>
    <row r="3" spans="1:10" ht="15" customHeight="1" x14ac:dyDescent="0.4">
      <c r="A3" s="337"/>
      <c r="B3" s="497" t="s">
        <v>487</v>
      </c>
      <c r="C3" s="497" t="s">
        <v>486</v>
      </c>
      <c r="D3" s="497"/>
      <c r="E3" s="497" t="s">
        <v>347</v>
      </c>
      <c r="F3" s="497"/>
      <c r="G3" s="497" t="s">
        <v>479</v>
      </c>
      <c r="H3" s="497"/>
      <c r="I3" s="497" t="s">
        <v>406</v>
      </c>
      <c r="J3" s="497"/>
    </row>
    <row r="4" spans="1:10" ht="15" customHeight="1" x14ac:dyDescent="0.4">
      <c r="B4" s="498"/>
      <c r="C4" s="339" t="s">
        <v>183</v>
      </c>
      <c r="D4" s="339" t="s">
        <v>181</v>
      </c>
      <c r="E4" s="339" t="s">
        <v>183</v>
      </c>
      <c r="F4" s="339" t="s">
        <v>181</v>
      </c>
      <c r="G4" s="339" t="s">
        <v>183</v>
      </c>
      <c r="H4" s="339" t="s">
        <v>181</v>
      </c>
      <c r="I4" s="339" t="s">
        <v>183</v>
      </c>
      <c r="J4" s="339" t="s">
        <v>181</v>
      </c>
    </row>
    <row r="5" spans="1:10" ht="15" customHeight="1" x14ac:dyDescent="0.4">
      <c r="B5" s="340" t="s">
        <v>392</v>
      </c>
      <c r="C5" s="343">
        <v>16</v>
      </c>
      <c r="D5" s="343">
        <v>12</v>
      </c>
      <c r="E5" s="343">
        <v>23</v>
      </c>
      <c r="F5" s="343">
        <v>17</v>
      </c>
      <c r="G5" s="343">
        <v>4</v>
      </c>
      <c r="H5" s="343">
        <v>4</v>
      </c>
      <c r="I5" s="343">
        <v>20</v>
      </c>
      <c r="J5" s="343">
        <v>24</v>
      </c>
    </row>
    <row r="6" spans="1:10" ht="15" customHeight="1" x14ac:dyDescent="0.4">
      <c r="B6" s="340" t="s">
        <v>403</v>
      </c>
      <c r="C6" s="344">
        <v>20</v>
      </c>
      <c r="D6" s="347">
        <v>19</v>
      </c>
      <c r="E6" s="347">
        <v>19</v>
      </c>
      <c r="F6" s="347">
        <v>28</v>
      </c>
      <c r="G6" s="347">
        <v>2</v>
      </c>
      <c r="H6" s="347">
        <v>3</v>
      </c>
      <c r="I6" s="347">
        <v>18</v>
      </c>
      <c r="J6" s="347">
        <v>26</v>
      </c>
    </row>
    <row r="7" spans="1:10" ht="15" customHeight="1" x14ac:dyDescent="0.4">
      <c r="B7" s="340" t="s">
        <v>485</v>
      </c>
      <c r="C7" s="344">
        <v>67</v>
      </c>
      <c r="D7" s="347">
        <v>54</v>
      </c>
      <c r="E7" s="347">
        <v>72</v>
      </c>
      <c r="F7" s="347">
        <v>81</v>
      </c>
      <c r="G7" s="347">
        <v>6</v>
      </c>
      <c r="H7" s="347">
        <v>4</v>
      </c>
      <c r="I7" s="347">
        <v>21</v>
      </c>
      <c r="J7" s="347">
        <v>27</v>
      </c>
    </row>
    <row r="8" spans="1:10" ht="15" customHeight="1" x14ac:dyDescent="0.4">
      <c r="B8" s="340" t="s">
        <v>482</v>
      </c>
      <c r="C8" s="344">
        <v>37</v>
      </c>
      <c r="D8" s="347">
        <v>36</v>
      </c>
      <c r="E8" s="347">
        <v>56</v>
      </c>
      <c r="F8" s="347">
        <v>30</v>
      </c>
      <c r="G8" s="347">
        <v>3</v>
      </c>
      <c r="H8" s="347">
        <v>2</v>
      </c>
      <c r="I8" s="347">
        <v>13</v>
      </c>
      <c r="J8" s="347">
        <v>23</v>
      </c>
    </row>
    <row r="9" spans="1:10" ht="15" customHeight="1" x14ac:dyDescent="0.4">
      <c r="B9" s="340" t="s">
        <v>38</v>
      </c>
      <c r="C9" s="344">
        <v>28</v>
      </c>
      <c r="D9" s="347">
        <v>27</v>
      </c>
      <c r="E9" s="347">
        <v>30</v>
      </c>
      <c r="F9" s="347">
        <v>33</v>
      </c>
      <c r="G9" s="347">
        <v>2</v>
      </c>
      <c r="H9" s="347">
        <v>5</v>
      </c>
      <c r="I9" s="347">
        <v>14</v>
      </c>
      <c r="J9" s="347">
        <v>23</v>
      </c>
    </row>
    <row r="10" spans="1:10" ht="15" customHeight="1" x14ac:dyDescent="0.4">
      <c r="B10" s="340" t="s">
        <v>74</v>
      </c>
      <c r="C10" s="344">
        <v>18</v>
      </c>
      <c r="D10" s="347">
        <v>18</v>
      </c>
      <c r="E10" s="347">
        <v>21</v>
      </c>
      <c r="F10" s="347">
        <v>18</v>
      </c>
      <c r="G10" s="347">
        <v>3</v>
      </c>
      <c r="H10" s="347">
        <v>3</v>
      </c>
      <c r="I10" s="347">
        <v>21</v>
      </c>
      <c r="J10" s="347">
        <v>14</v>
      </c>
    </row>
    <row r="11" spans="1:10" ht="15" customHeight="1" x14ac:dyDescent="0.4">
      <c r="B11" s="340" t="s">
        <v>41</v>
      </c>
      <c r="C11" s="344">
        <v>29</v>
      </c>
      <c r="D11" s="347">
        <v>25</v>
      </c>
      <c r="E11" s="347">
        <v>21</v>
      </c>
      <c r="F11" s="347">
        <v>21</v>
      </c>
      <c r="G11" s="347">
        <v>5</v>
      </c>
      <c r="H11" s="347">
        <v>8</v>
      </c>
      <c r="I11" s="347">
        <v>17</v>
      </c>
      <c r="J11" s="347">
        <v>18</v>
      </c>
    </row>
    <row r="12" spans="1:10" ht="15" customHeight="1" x14ac:dyDescent="0.4">
      <c r="B12" s="340" t="s">
        <v>260</v>
      </c>
      <c r="C12" s="344">
        <v>31</v>
      </c>
      <c r="D12" s="347">
        <v>22</v>
      </c>
      <c r="E12" s="347">
        <v>25</v>
      </c>
      <c r="F12" s="347">
        <v>27</v>
      </c>
      <c r="G12" s="347">
        <v>4</v>
      </c>
      <c r="H12" s="347">
        <v>7</v>
      </c>
      <c r="I12" s="347">
        <v>27</v>
      </c>
      <c r="J12" s="347">
        <v>29</v>
      </c>
    </row>
    <row r="13" spans="1:10" ht="15" customHeight="1" x14ac:dyDescent="0.4">
      <c r="B13" s="340" t="s">
        <v>291</v>
      </c>
      <c r="C13" s="344">
        <v>21</v>
      </c>
      <c r="D13" s="347">
        <v>20</v>
      </c>
      <c r="E13" s="347">
        <v>22</v>
      </c>
      <c r="F13" s="347">
        <v>27</v>
      </c>
      <c r="G13" s="347">
        <v>1</v>
      </c>
      <c r="H13" s="347">
        <v>3</v>
      </c>
      <c r="I13" s="347">
        <v>13</v>
      </c>
      <c r="J13" s="347">
        <v>23</v>
      </c>
    </row>
    <row r="14" spans="1:10" ht="15" customHeight="1" x14ac:dyDescent="0.4">
      <c r="B14" s="340" t="s">
        <v>420</v>
      </c>
      <c r="C14" s="344">
        <v>13</v>
      </c>
      <c r="D14" s="347">
        <v>23</v>
      </c>
      <c r="E14" s="347">
        <v>32</v>
      </c>
      <c r="F14" s="347">
        <v>38</v>
      </c>
      <c r="G14" s="347">
        <v>4</v>
      </c>
      <c r="H14" s="347">
        <v>5</v>
      </c>
      <c r="I14" s="347">
        <v>19</v>
      </c>
      <c r="J14" s="347">
        <v>21</v>
      </c>
    </row>
    <row r="15" spans="1:10" ht="15" customHeight="1" x14ac:dyDescent="0.4">
      <c r="B15" s="340" t="s">
        <v>481</v>
      </c>
      <c r="C15" s="344">
        <v>37</v>
      </c>
      <c r="D15" s="347">
        <v>22</v>
      </c>
      <c r="E15" s="347">
        <v>26</v>
      </c>
      <c r="F15" s="347">
        <v>32</v>
      </c>
      <c r="G15" s="347">
        <v>5</v>
      </c>
      <c r="H15" s="347">
        <v>4</v>
      </c>
      <c r="I15" s="347">
        <v>19</v>
      </c>
      <c r="J15" s="347">
        <v>19</v>
      </c>
    </row>
    <row r="16" spans="1:10" ht="15" customHeight="1" x14ac:dyDescent="0.4">
      <c r="B16" s="341" t="s">
        <v>269</v>
      </c>
      <c r="C16" s="345">
        <v>25</v>
      </c>
      <c r="D16" s="346">
        <v>36</v>
      </c>
      <c r="E16" s="346">
        <v>28</v>
      </c>
      <c r="F16" s="346">
        <v>25</v>
      </c>
      <c r="G16" s="346">
        <v>4</v>
      </c>
      <c r="H16" s="346">
        <v>2</v>
      </c>
      <c r="I16" s="346">
        <v>32</v>
      </c>
      <c r="J16" s="346">
        <v>16</v>
      </c>
    </row>
    <row r="17" spans="2:10" ht="15" customHeight="1" x14ac:dyDescent="0.4">
      <c r="B17" s="341" t="s">
        <v>362</v>
      </c>
      <c r="C17" s="346">
        <f t="shared" ref="C17:J17" si="0">SUM(C5:C16)</f>
        <v>342</v>
      </c>
      <c r="D17" s="346">
        <f t="shared" si="0"/>
        <v>314</v>
      </c>
      <c r="E17" s="346">
        <f t="shared" si="0"/>
        <v>375</v>
      </c>
      <c r="F17" s="346">
        <f t="shared" si="0"/>
        <v>377</v>
      </c>
      <c r="G17" s="346">
        <f t="shared" si="0"/>
        <v>43</v>
      </c>
      <c r="H17" s="346">
        <f t="shared" si="0"/>
        <v>50</v>
      </c>
      <c r="I17" s="346">
        <f t="shared" si="0"/>
        <v>234</v>
      </c>
      <c r="J17" s="346">
        <f t="shared" si="0"/>
        <v>263</v>
      </c>
    </row>
    <row r="18" spans="2:10" ht="15" customHeight="1" x14ac:dyDescent="0.4">
      <c r="B18" s="338"/>
      <c r="C18" s="338"/>
      <c r="D18" s="338"/>
      <c r="E18" s="338"/>
      <c r="F18" s="338"/>
      <c r="G18" s="338"/>
      <c r="H18" s="338"/>
      <c r="I18" s="496" t="s">
        <v>358</v>
      </c>
      <c r="J18" s="496"/>
    </row>
    <row r="19" spans="2:10" ht="15" customHeight="1" x14ac:dyDescent="0.4">
      <c r="B19" s="342"/>
      <c r="C19" s="338"/>
      <c r="D19" s="338"/>
      <c r="E19" s="338"/>
      <c r="F19" s="338"/>
      <c r="G19" s="338"/>
      <c r="H19" s="338"/>
      <c r="I19" s="338"/>
      <c r="J19" s="338"/>
    </row>
    <row r="20" spans="2:10" ht="15" customHeight="1" x14ac:dyDescent="0.4">
      <c r="B20" s="403" t="s">
        <v>42</v>
      </c>
    </row>
    <row r="37" spans="6:6" ht="15" customHeight="1" x14ac:dyDescent="0.4">
      <c r="F37" s="335">
        <v>17469</v>
      </c>
    </row>
  </sheetData>
  <sheetProtection sheet="1" objects="1" scenarios="1"/>
  <mergeCells count="6">
    <mergeCell ref="I18:J18"/>
    <mergeCell ref="B3:B4"/>
    <mergeCell ref="C3:D3"/>
    <mergeCell ref="E3:F3"/>
    <mergeCell ref="G3:H3"/>
    <mergeCell ref="I3:J3"/>
  </mergeCells>
  <phoneticPr fontId="3"/>
  <hyperlinks>
    <hyperlink ref="B20" location="目次!A1" display="目次へ戻る" xr:uid="{00000000-0004-0000-1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44"/>
  <sheetViews>
    <sheetView showGridLines="0" zoomScale="96" zoomScaleNormal="96" zoomScaleSheetLayoutView="100" workbookViewId="0">
      <pane xSplit="2" ySplit="5" topLeftCell="C6" activePane="bottomRight" state="frozen"/>
      <selection activeCell="E9" sqref="E9"/>
      <selection pane="topRight" activeCell="E9" sqref="E9"/>
      <selection pane="bottomLeft" activeCell="E9" sqref="E9"/>
      <selection pane="bottomRight" activeCell="E1" sqref="E1"/>
    </sheetView>
  </sheetViews>
  <sheetFormatPr defaultRowHeight="15" customHeight="1" x14ac:dyDescent="0.4"/>
  <cols>
    <col min="1" max="1" width="5.625" style="349" customWidth="1"/>
    <col min="2" max="2" width="15" style="349" customWidth="1"/>
    <col min="3" max="10" width="8.25" style="349" customWidth="1"/>
    <col min="11" max="11" width="2.125" style="349" customWidth="1"/>
    <col min="12" max="12" width="9" style="349" customWidth="1"/>
    <col min="13" max="16384" width="9" style="349"/>
  </cols>
  <sheetData>
    <row r="1" spans="1:22" ht="20.25" customHeight="1" x14ac:dyDescent="0.4">
      <c r="A1" s="350" t="s">
        <v>219</v>
      </c>
    </row>
    <row r="2" spans="1:22" ht="15" customHeight="1" x14ac:dyDescent="0.4">
      <c r="A2" s="351"/>
      <c r="B2" s="350"/>
      <c r="C2" s="350"/>
      <c r="D2" s="350"/>
      <c r="E2" s="363"/>
      <c r="F2" s="363"/>
      <c r="G2" s="363"/>
      <c r="H2" s="363"/>
      <c r="I2" s="363"/>
      <c r="J2" s="363"/>
    </row>
    <row r="3" spans="1:22" ht="15" customHeight="1" x14ac:dyDescent="0.4">
      <c r="A3" s="351"/>
      <c r="B3" s="352"/>
      <c r="C3" s="352"/>
      <c r="D3" s="352"/>
      <c r="E3" s="352"/>
      <c r="F3" s="352"/>
      <c r="G3" s="352"/>
      <c r="H3" s="352"/>
      <c r="I3" s="372"/>
      <c r="J3" s="373" t="s">
        <v>216</v>
      </c>
    </row>
    <row r="4" spans="1:22" ht="15" customHeight="1" x14ac:dyDescent="0.4">
      <c r="B4" s="500" t="s">
        <v>24</v>
      </c>
      <c r="C4" s="353"/>
      <c r="D4" s="353" t="s">
        <v>431</v>
      </c>
      <c r="E4" s="353"/>
      <c r="F4" s="368"/>
      <c r="G4" s="353" t="s">
        <v>318</v>
      </c>
      <c r="H4" s="353"/>
      <c r="I4" s="500" t="s">
        <v>501</v>
      </c>
      <c r="J4" s="374" t="s">
        <v>500</v>
      </c>
      <c r="L4" s="381" t="s">
        <v>502</v>
      </c>
      <c r="M4" s="382"/>
      <c r="N4" s="382"/>
      <c r="O4" s="382"/>
      <c r="P4" s="382"/>
      <c r="T4" s="383"/>
      <c r="U4" s="383"/>
      <c r="V4" s="383"/>
    </row>
    <row r="5" spans="1:22" ht="15" customHeight="1" x14ac:dyDescent="0.4">
      <c r="B5" s="501"/>
      <c r="C5" s="353" t="s">
        <v>498</v>
      </c>
      <c r="D5" s="353" t="s">
        <v>497</v>
      </c>
      <c r="E5" s="353" t="s">
        <v>289</v>
      </c>
      <c r="F5" s="353" t="s">
        <v>465</v>
      </c>
      <c r="G5" s="353" t="s">
        <v>495</v>
      </c>
      <c r="H5" s="353" t="s">
        <v>289</v>
      </c>
      <c r="I5" s="501"/>
      <c r="J5" s="356" t="s">
        <v>494</v>
      </c>
      <c r="L5" s="382"/>
      <c r="M5" s="382"/>
      <c r="N5" s="382"/>
      <c r="O5" s="382"/>
      <c r="P5" s="382"/>
      <c r="T5" s="384"/>
      <c r="U5" s="391" t="s">
        <v>225</v>
      </c>
      <c r="V5" s="391" t="s">
        <v>493</v>
      </c>
    </row>
    <row r="6" spans="1:22" ht="15" customHeight="1" x14ac:dyDescent="0.4">
      <c r="B6" s="354" t="s">
        <v>170</v>
      </c>
      <c r="C6" s="358">
        <v>355</v>
      </c>
      <c r="D6" s="358">
        <v>273</v>
      </c>
      <c r="E6" s="364">
        <v>82</v>
      </c>
      <c r="F6" s="358">
        <v>902</v>
      </c>
      <c r="G6" s="358">
        <v>1145</v>
      </c>
      <c r="H6" s="370">
        <v>-243</v>
      </c>
      <c r="I6" s="370">
        <v>-161</v>
      </c>
      <c r="J6" s="375">
        <v>1.61</v>
      </c>
      <c r="L6" s="382"/>
      <c r="M6" s="382"/>
      <c r="N6" s="382"/>
      <c r="O6" s="382"/>
      <c r="P6" s="382"/>
      <c r="T6" s="385" t="s">
        <v>254</v>
      </c>
      <c r="U6" s="392">
        <f t="shared" ref="U6:V8" si="0">C30</f>
        <v>191</v>
      </c>
      <c r="V6" s="392">
        <f t="shared" si="0"/>
        <v>481</v>
      </c>
    </row>
    <row r="7" spans="1:22" ht="15" customHeight="1" x14ac:dyDescent="0.4">
      <c r="B7" s="354" t="s">
        <v>168</v>
      </c>
      <c r="C7" s="358">
        <v>374</v>
      </c>
      <c r="D7" s="358">
        <v>325</v>
      </c>
      <c r="E7" s="364">
        <v>49</v>
      </c>
      <c r="F7" s="358">
        <v>903</v>
      </c>
      <c r="G7" s="358">
        <v>1157</v>
      </c>
      <c r="H7" s="370">
        <v>-254</v>
      </c>
      <c r="I7" s="370">
        <v>-205</v>
      </c>
      <c r="J7" s="375">
        <v>1.78</v>
      </c>
      <c r="L7" s="382"/>
      <c r="M7" s="382"/>
      <c r="N7" s="382"/>
      <c r="O7" s="382"/>
      <c r="P7" s="382"/>
      <c r="T7" s="385">
        <v>25</v>
      </c>
      <c r="U7" s="392">
        <f t="shared" si="0"/>
        <v>198</v>
      </c>
      <c r="V7" s="392">
        <f t="shared" si="0"/>
        <v>455</v>
      </c>
    </row>
    <row r="8" spans="1:22" ht="15" customHeight="1" x14ac:dyDescent="0.4">
      <c r="B8" s="354" t="s">
        <v>167</v>
      </c>
      <c r="C8" s="358">
        <v>340</v>
      </c>
      <c r="D8" s="358">
        <v>307</v>
      </c>
      <c r="E8" s="364">
        <v>33</v>
      </c>
      <c r="F8" s="358">
        <v>878</v>
      </c>
      <c r="G8" s="358">
        <v>1002</v>
      </c>
      <c r="H8" s="370">
        <v>-124</v>
      </c>
      <c r="I8" s="370">
        <v>-91</v>
      </c>
      <c r="J8" s="375">
        <v>1.62</v>
      </c>
      <c r="L8" s="382"/>
      <c r="M8" s="382" t="s">
        <v>342</v>
      </c>
      <c r="N8" s="382"/>
      <c r="O8" s="382"/>
      <c r="P8" s="382"/>
      <c r="T8" s="385">
        <v>26</v>
      </c>
      <c r="U8" s="392">
        <f t="shared" si="0"/>
        <v>169</v>
      </c>
      <c r="V8" s="392">
        <f t="shared" si="0"/>
        <v>509</v>
      </c>
    </row>
    <row r="9" spans="1:22" ht="15" customHeight="1" x14ac:dyDescent="0.4">
      <c r="B9" s="355" t="s">
        <v>123</v>
      </c>
      <c r="C9" s="359">
        <v>328</v>
      </c>
      <c r="D9" s="359">
        <v>343</v>
      </c>
      <c r="E9" s="365">
        <v>-15</v>
      </c>
      <c r="F9" s="359">
        <v>984</v>
      </c>
      <c r="G9" s="359">
        <v>1051</v>
      </c>
      <c r="H9" s="371">
        <v>-67</v>
      </c>
      <c r="I9" s="371">
        <v>-82</v>
      </c>
      <c r="J9" s="376">
        <v>1.64</v>
      </c>
      <c r="L9" s="382"/>
      <c r="M9" s="382"/>
      <c r="N9" s="382"/>
      <c r="O9" s="382"/>
      <c r="P9" s="382"/>
      <c r="T9" s="385">
        <v>27</v>
      </c>
      <c r="U9" s="392">
        <v>155</v>
      </c>
      <c r="V9" s="392">
        <v>427</v>
      </c>
    </row>
    <row r="10" spans="1:22" ht="15" customHeight="1" x14ac:dyDescent="0.4">
      <c r="B10" s="354" t="s">
        <v>164</v>
      </c>
      <c r="C10" s="358">
        <v>320</v>
      </c>
      <c r="D10" s="358">
        <v>318</v>
      </c>
      <c r="E10" s="364">
        <v>2</v>
      </c>
      <c r="F10" s="358">
        <v>965</v>
      </c>
      <c r="G10" s="358">
        <v>1036</v>
      </c>
      <c r="H10" s="370">
        <v>-71</v>
      </c>
      <c r="I10" s="370">
        <v>-69</v>
      </c>
      <c r="J10" s="375">
        <v>1.61</v>
      </c>
      <c r="L10" s="382"/>
      <c r="M10" s="382"/>
      <c r="N10" s="382"/>
      <c r="O10" s="382"/>
      <c r="P10" s="382"/>
      <c r="T10" s="385">
        <v>28</v>
      </c>
      <c r="U10" s="392">
        <v>138</v>
      </c>
      <c r="V10" s="392">
        <v>506</v>
      </c>
    </row>
    <row r="11" spans="1:22" ht="15" customHeight="1" x14ac:dyDescent="0.4">
      <c r="B11" s="354" t="s">
        <v>102</v>
      </c>
      <c r="C11" s="358">
        <v>311</v>
      </c>
      <c r="D11" s="358">
        <v>374</v>
      </c>
      <c r="E11" s="364">
        <v>-63</v>
      </c>
      <c r="F11" s="358">
        <v>911</v>
      </c>
      <c r="G11" s="358">
        <v>1052</v>
      </c>
      <c r="H11" s="370">
        <v>-141</v>
      </c>
      <c r="I11" s="370">
        <v>-204</v>
      </c>
      <c r="J11" s="375">
        <v>1.63</v>
      </c>
      <c r="L11" s="382"/>
      <c r="M11" s="382"/>
      <c r="N11" s="382"/>
      <c r="O11" s="382"/>
      <c r="P11" s="382"/>
      <c r="T11" s="385">
        <v>29</v>
      </c>
      <c r="U11" s="392">
        <v>149</v>
      </c>
      <c r="V11" s="392">
        <v>446</v>
      </c>
    </row>
    <row r="12" spans="1:22" ht="15" customHeight="1" x14ac:dyDescent="0.4">
      <c r="B12" s="354" t="s">
        <v>382</v>
      </c>
      <c r="C12" s="358">
        <v>305</v>
      </c>
      <c r="D12" s="358">
        <v>339</v>
      </c>
      <c r="E12" s="364">
        <v>-34</v>
      </c>
      <c r="F12" s="358">
        <v>1025</v>
      </c>
      <c r="G12" s="358">
        <v>1012</v>
      </c>
      <c r="H12" s="370">
        <v>13</v>
      </c>
      <c r="I12" s="370">
        <v>-21</v>
      </c>
      <c r="J12" s="375">
        <v>1.5699999999999998</v>
      </c>
      <c r="L12" s="382"/>
      <c r="M12" s="382"/>
      <c r="N12" s="382"/>
      <c r="O12" s="382"/>
      <c r="P12" s="382"/>
      <c r="T12" s="385">
        <v>30</v>
      </c>
      <c r="U12" s="392">
        <v>147</v>
      </c>
      <c r="V12" s="392">
        <v>462</v>
      </c>
    </row>
    <row r="13" spans="1:22" ht="15" customHeight="1" x14ac:dyDescent="0.4">
      <c r="B13" s="354" t="s">
        <v>492</v>
      </c>
      <c r="C13" s="358">
        <v>300</v>
      </c>
      <c r="D13" s="358">
        <v>328</v>
      </c>
      <c r="E13" s="364">
        <v>-28</v>
      </c>
      <c r="F13" s="358">
        <v>1183</v>
      </c>
      <c r="G13" s="358">
        <v>959</v>
      </c>
      <c r="H13" s="370">
        <v>224</v>
      </c>
      <c r="I13" s="370">
        <v>196</v>
      </c>
      <c r="J13" s="375">
        <v>1.54</v>
      </c>
      <c r="L13" s="382"/>
      <c r="M13" s="382"/>
      <c r="N13" s="382"/>
      <c r="O13" s="382"/>
      <c r="P13" s="382"/>
      <c r="T13" s="385" t="s">
        <v>489</v>
      </c>
      <c r="U13" s="392">
        <v>126</v>
      </c>
      <c r="V13" s="392">
        <v>509</v>
      </c>
    </row>
    <row r="14" spans="1:22" ht="15" customHeight="1" x14ac:dyDescent="0.4">
      <c r="B14" s="355" t="s">
        <v>7</v>
      </c>
      <c r="C14" s="359">
        <v>288</v>
      </c>
      <c r="D14" s="359">
        <v>377</v>
      </c>
      <c r="E14" s="365">
        <v>-89</v>
      </c>
      <c r="F14" s="359">
        <v>1186</v>
      </c>
      <c r="G14" s="359">
        <v>1067</v>
      </c>
      <c r="H14" s="371">
        <v>119</v>
      </c>
      <c r="I14" s="371">
        <v>30</v>
      </c>
      <c r="J14" s="376">
        <v>1.49</v>
      </c>
      <c r="L14" s="382"/>
      <c r="M14" s="382"/>
      <c r="N14" s="382"/>
      <c r="O14" s="382"/>
      <c r="P14" s="382"/>
      <c r="T14" s="385">
        <v>2</v>
      </c>
      <c r="U14" s="392">
        <v>129</v>
      </c>
      <c r="V14" s="392">
        <v>463</v>
      </c>
    </row>
    <row r="15" spans="1:22" ht="15" customHeight="1" x14ac:dyDescent="0.4">
      <c r="B15" s="354" t="s">
        <v>156</v>
      </c>
      <c r="C15" s="358">
        <v>276</v>
      </c>
      <c r="D15" s="358">
        <v>352</v>
      </c>
      <c r="E15" s="364">
        <v>-76</v>
      </c>
      <c r="F15" s="358">
        <v>906</v>
      </c>
      <c r="G15" s="358">
        <v>1079</v>
      </c>
      <c r="H15" s="370">
        <v>-173</v>
      </c>
      <c r="I15" s="370">
        <v>-249</v>
      </c>
      <c r="J15" s="375">
        <v>1.46</v>
      </c>
      <c r="L15" s="382"/>
      <c r="M15" s="382"/>
      <c r="N15" s="382"/>
      <c r="O15" s="382"/>
      <c r="P15" s="382"/>
      <c r="T15" s="385">
        <v>3</v>
      </c>
      <c r="U15" s="392">
        <v>122</v>
      </c>
      <c r="V15" s="392">
        <v>466</v>
      </c>
    </row>
    <row r="16" spans="1:22" ht="15" customHeight="1" x14ac:dyDescent="0.4">
      <c r="B16" s="354" t="s">
        <v>153</v>
      </c>
      <c r="C16" s="358">
        <v>305</v>
      </c>
      <c r="D16" s="358">
        <v>372</v>
      </c>
      <c r="E16" s="364">
        <f t="shared" ref="E16:E41" si="1">SUM(C16-D16)</f>
        <v>-67</v>
      </c>
      <c r="F16" s="358">
        <v>917</v>
      </c>
      <c r="G16" s="358">
        <v>1048</v>
      </c>
      <c r="H16" s="364">
        <f t="shared" ref="H16:H41" si="2">SUM(F16-G16)</f>
        <v>-131</v>
      </c>
      <c r="I16" s="364">
        <v>-198</v>
      </c>
      <c r="J16" s="377">
        <v>1.62</v>
      </c>
      <c r="L16" s="382"/>
      <c r="M16" s="382"/>
      <c r="N16" s="382"/>
      <c r="O16" s="382"/>
      <c r="P16" s="382"/>
      <c r="T16" s="385">
        <v>4</v>
      </c>
      <c r="U16" s="393">
        <v>116</v>
      </c>
      <c r="V16" s="393">
        <v>549</v>
      </c>
    </row>
    <row r="17" spans="2:22" ht="15" customHeight="1" x14ac:dyDescent="0.4">
      <c r="B17" s="354" t="s">
        <v>148</v>
      </c>
      <c r="C17" s="360">
        <v>264</v>
      </c>
      <c r="D17" s="360">
        <v>374</v>
      </c>
      <c r="E17" s="364">
        <f t="shared" si="1"/>
        <v>-110</v>
      </c>
      <c r="F17" s="360">
        <v>880</v>
      </c>
      <c r="G17" s="360">
        <v>981</v>
      </c>
      <c r="H17" s="364">
        <f t="shared" si="2"/>
        <v>-101</v>
      </c>
      <c r="I17" s="364">
        <v>-211</v>
      </c>
      <c r="J17" s="377">
        <v>1.43</v>
      </c>
      <c r="T17" s="386">
        <v>5</v>
      </c>
      <c r="U17" s="394">
        <v>93</v>
      </c>
      <c r="V17" s="394">
        <v>497</v>
      </c>
    </row>
    <row r="18" spans="2:22" ht="15" customHeight="1" x14ac:dyDescent="0.4">
      <c r="B18" s="354" t="s">
        <v>147</v>
      </c>
      <c r="C18" s="360">
        <v>248</v>
      </c>
      <c r="D18" s="360">
        <v>402</v>
      </c>
      <c r="E18" s="364">
        <f t="shared" si="1"/>
        <v>-154</v>
      </c>
      <c r="F18" s="360">
        <v>967</v>
      </c>
      <c r="G18" s="360">
        <v>924</v>
      </c>
      <c r="H18" s="364">
        <f t="shared" si="2"/>
        <v>43</v>
      </c>
      <c r="I18" s="364">
        <v>-111</v>
      </c>
      <c r="J18" s="375">
        <v>1.3</v>
      </c>
      <c r="T18" s="387"/>
      <c r="U18" s="387"/>
      <c r="V18" s="387"/>
    </row>
    <row r="19" spans="2:22" ht="15" customHeight="1" x14ac:dyDescent="0.4">
      <c r="B19" s="355" t="s">
        <v>146</v>
      </c>
      <c r="C19" s="361">
        <v>239</v>
      </c>
      <c r="D19" s="361">
        <v>401</v>
      </c>
      <c r="E19" s="365">
        <f t="shared" si="1"/>
        <v>-162</v>
      </c>
      <c r="F19" s="361">
        <v>985</v>
      </c>
      <c r="G19" s="361">
        <v>1057</v>
      </c>
      <c r="H19" s="365">
        <f t="shared" si="2"/>
        <v>-72</v>
      </c>
      <c r="I19" s="365">
        <f t="shared" ref="I19:I41" si="3">SUM(E19+H19)</f>
        <v>-234</v>
      </c>
      <c r="J19" s="378">
        <v>1.31</v>
      </c>
      <c r="T19" s="382"/>
      <c r="U19" s="382"/>
      <c r="V19" s="382"/>
    </row>
    <row r="20" spans="2:22" ht="15" customHeight="1" x14ac:dyDescent="0.4">
      <c r="B20" s="354" t="s">
        <v>145</v>
      </c>
      <c r="C20" s="360">
        <v>259</v>
      </c>
      <c r="D20" s="360">
        <v>377</v>
      </c>
      <c r="E20" s="364">
        <f t="shared" si="1"/>
        <v>-118</v>
      </c>
      <c r="F20" s="360">
        <v>965</v>
      </c>
      <c r="G20" s="360">
        <v>1053</v>
      </c>
      <c r="H20" s="364">
        <f t="shared" si="2"/>
        <v>-88</v>
      </c>
      <c r="I20" s="364">
        <f t="shared" si="3"/>
        <v>-206</v>
      </c>
      <c r="J20" s="377">
        <v>1.45</v>
      </c>
      <c r="L20" s="382"/>
      <c r="M20" s="382"/>
      <c r="N20" s="382"/>
      <c r="O20" s="382"/>
      <c r="P20" s="382"/>
      <c r="Q20" s="382"/>
      <c r="T20" s="382"/>
      <c r="U20" s="382"/>
      <c r="V20" s="382"/>
    </row>
    <row r="21" spans="2:22" ht="15" customHeight="1" x14ac:dyDescent="0.4">
      <c r="B21" s="354" t="s">
        <v>142</v>
      </c>
      <c r="C21" s="360">
        <v>229</v>
      </c>
      <c r="D21" s="360">
        <v>352</v>
      </c>
      <c r="E21" s="364">
        <f t="shared" si="1"/>
        <v>-123</v>
      </c>
      <c r="F21" s="360">
        <v>1132</v>
      </c>
      <c r="G21" s="360">
        <v>997</v>
      </c>
      <c r="H21" s="364">
        <f t="shared" si="2"/>
        <v>135</v>
      </c>
      <c r="I21" s="364">
        <f t="shared" si="3"/>
        <v>12</v>
      </c>
      <c r="J21" s="377">
        <v>1.22</v>
      </c>
      <c r="L21" s="349" t="s">
        <v>25</v>
      </c>
      <c r="M21" s="382"/>
      <c r="N21" s="382"/>
      <c r="O21" s="382"/>
      <c r="P21" s="382"/>
      <c r="Q21" s="382"/>
    </row>
    <row r="22" spans="2:22" ht="15" customHeight="1" x14ac:dyDescent="0.4">
      <c r="B22" s="354" t="s">
        <v>137</v>
      </c>
      <c r="C22" s="360">
        <v>220</v>
      </c>
      <c r="D22" s="360">
        <v>395</v>
      </c>
      <c r="E22" s="364">
        <f t="shared" si="1"/>
        <v>-175</v>
      </c>
      <c r="F22" s="360">
        <v>916</v>
      </c>
      <c r="G22" s="360">
        <v>1081</v>
      </c>
      <c r="H22" s="364">
        <f t="shared" si="2"/>
        <v>-165</v>
      </c>
      <c r="I22" s="364">
        <f t="shared" si="3"/>
        <v>-340</v>
      </c>
      <c r="J22" s="377">
        <v>1.21</v>
      </c>
      <c r="L22" s="382"/>
      <c r="M22" s="382"/>
      <c r="N22" s="382"/>
      <c r="O22" s="382"/>
      <c r="P22" s="382"/>
      <c r="Q22" s="382"/>
      <c r="T22" s="388"/>
      <c r="U22" s="395" t="s">
        <v>491</v>
      </c>
      <c r="V22" s="398" t="s">
        <v>490</v>
      </c>
    </row>
    <row r="23" spans="2:22" ht="15" customHeight="1" x14ac:dyDescent="0.4">
      <c r="B23" s="355" t="s">
        <v>136</v>
      </c>
      <c r="C23" s="361">
        <v>232</v>
      </c>
      <c r="D23" s="361">
        <v>436</v>
      </c>
      <c r="E23" s="365">
        <f t="shared" si="1"/>
        <v>-204</v>
      </c>
      <c r="F23" s="361">
        <v>865</v>
      </c>
      <c r="G23" s="361">
        <v>997</v>
      </c>
      <c r="H23" s="365">
        <f t="shared" si="2"/>
        <v>-132</v>
      </c>
      <c r="I23" s="365">
        <f t="shared" si="3"/>
        <v>-336</v>
      </c>
      <c r="J23" s="378">
        <v>1.36</v>
      </c>
      <c r="L23" s="382"/>
      <c r="M23" s="382"/>
      <c r="N23" s="382"/>
      <c r="O23" s="382"/>
      <c r="P23" s="382"/>
      <c r="Q23" s="382"/>
      <c r="T23" s="389" t="s">
        <v>254</v>
      </c>
      <c r="U23" s="396">
        <f t="shared" ref="U23:V25" si="4">F30</f>
        <v>639</v>
      </c>
      <c r="V23" s="399">
        <f t="shared" si="4"/>
        <v>837</v>
      </c>
    </row>
    <row r="24" spans="2:22" ht="15" customHeight="1" x14ac:dyDescent="0.4">
      <c r="B24" s="354" t="s">
        <v>135</v>
      </c>
      <c r="C24" s="360">
        <v>231</v>
      </c>
      <c r="D24" s="360">
        <v>463</v>
      </c>
      <c r="E24" s="364">
        <f t="shared" si="1"/>
        <v>-232</v>
      </c>
      <c r="F24" s="360">
        <v>803</v>
      </c>
      <c r="G24" s="360">
        <v>997</v>
      </c>
      <c r="H24" s="364">
        <f t="shared" si="2"/>
        <v>-194</v>
      </c>
      <c r="I24" s="364">
        <f t="shared" si="3"/>
        <v>-426</v>
      </c>
      <c r="J24" s="377">
        <v>1.33</v>
      </c>
      <c r="L24" s="382"/>
      <c r="M24" s="382"/>
      <c r="N24" s="382"/>
      <c r="O24" s="382"/>
      <c r="P24" s="382"/>
      <c r="Q24" s="382"/>
      <c r="T24" s="389">
        <v>25</v>
      </c>
      <c r="U24" s="396">
        <f t="shared" si="4"/>
        <v>688</v>
      </c>
      <c r="V24" s="399">
        <f t="shared" si="4"/>
        <v>901</v>
      </c>
    </row>
    <row r="25" spans="2:22" ht="15" customHeight="1" x14ac:dyDescent="0.4">
      <c r="B25" s="354" t="s">
        <v>133</v>
      </c>
      <c r="C25" s="360">
        <v>197</v>
      </c>
      <c r="D25" s="360">
        <v>381</v>
      </c>
      <c r="E25" s="364">
        <f t="shared" si="1"/>
        <v>-184</v>
      </c>
      <c r="F25" s="360">
        <v>686</v>
      </c>
      <c r="G25" s="360">
        <v>919</v>
      </c>
      <c r="H25" s="364">
        <f t="shared" si="2"/>
        <v>-233</v>
      </c>
      <c r="I25" s="364">
        <f t="shared" si="3"/>
        <v>-417</v>
      </c>
      <c r="J25" s="377">
        <v>1.19</v>
      </c>
      <c r="L25" s="382"/>
      <c r="M25" s="382"/>
      <c r="N25" s="382"/>
      <c r="O25" s="382"/>
      <c r="P25" s="382"/>
      <c r="Q25" s="382"/>
      <c r="T25" s="389">
        <v>26</v>
      </c>
      <c r="U25" s="396">
        <f t="shared" si="4"/>
        <v>711</v>
      </c>
      <c r="V25" s="399">
        <f t="shared" si="4"/>
        <v>828</v>
      </c>
    </row>
    <row r="26" spans="2:22" ht="15" customHeight="1" x14ac:dyDescent="0.4">
      <c r="B26" s="354" t="s">
        <v>117</v>
      </c>
      <c r="C26" s="360">
        <v>180</v>
      </c>
      <c r="D26" s="360">
        <v>452</v>
      </c>
      <c r="E26" s="364">
        <f t="shared" si="1"/>
        <v>-272</v>
      </c>
      <c r="F26" s="360">
        <v>809</v>
      </c>
      <c r="G26" s="360">
        <v>926</v>
      </c>
      <c r="H26" s="364">
        <f t="shared" si="2"/>
        <v>-117</v>
      </c>
      <c r="I26" s="364">
        <f t="shared" si="3"/>
        <v>-389</v>
      </c>
      <c r="J26" s="377">
        <v>1.0900000000000001</v>
      </c>
      <c r="L26" s="382"/>
      <c r="M26" s="382"/>
      <c r="N26" s="382"/>
      <c r="O26" s="382"/>
      <c r="P26" s="382"/>
      <c r="Q26" s="382"/>
      <c r="T26" s="389">
        <v>27</v>
      </c>
      <c r="U26" s="396">
        <v>671</v>
      </c>
      <c r="V26" s="399">
        <v>855</v>
      </c>
    </row>
    <row r="27" spans="2:22" ht="15" customHeight="1" x14ac:dyDescent="0.4">
      <c r="B27" s="354" t="s">
        <v>212</v>
      </c>
      <c r="C27" s="360">
        <v>178</v>
      </c>
      <c r="D27" s="360">
        <v>468</v>
      </c>
      <c r="E27" s="364">
        <f t="shared" si="1"/>
        <v>-290</v>
      </c>
      <c r="F27" s="360">
        <v>755</v>
      </c>
      <c r="G27" s="360">
        <v>918</v>
      </c>
      <c r="H27" s="364">
        <f t="shared" si="2"/>
        <v>-163</v>
      </c>
      <c r="I27" s="364">
        <f t="shared" si="3"/>
        <v>-453</v>
      </c>
      <c r="J27" s="377">
        <v>1.19</v>
      </c>
      <c r="L27" s="382"/>
      <c r="M27" s="382"/>
      <c r="N27" s="382"/>
      <c r="O27" s="382"/>
      <c r="P27" s="382"/>
      <c r="Q27" s="382"/>
      <c r="T27" s="389">
        <v>28</v>
      </c>
      <c r="U27" s="396">
        <v>715</v>
      </c>
      <c r="V27" s="399">
        <v>799</v>
      </c>
    </row>
    <row r="28" spans="2:22" ht="15" customHeight="1" x14ac:dyDescent="0.4">
      <c r="B28" s="355" t="s">
        <v>198</v>
      </c>
      <c r="C28" s="361">
        <v>199</v>
      </c>
      <c r="D28" s="361">
        <v>459</v>
      </c>
      <c r="E28" s="365">
        <f t="shared" si="1"/>
        <v>-260</v>
      </c>
      <c r="F28" s="361">
        <v>705</v>
      </c>
      <c r="G28" s="361">
        <v>876</v>
      </c>
      <c r="H28" s="365">
        <f t="shared" si="2"/>
        <v>-171</v>
      </c>
      <c r="I28" s="365">
        <f t="shared" si="3"/>
        <v>-431</v>
      </c>
      <c r="J28" s="378">
        <v>1.27</v>
      </c>
      <c r="L28" s="382"/>
      <c r="M28" s="382"/>
      <c r="N28" s="382"/>
      <c r="O28" s="382"/>
      <c r="P28" s="382"/>
      <c r="Q28" s="382"/>
      <c r="T28" s="389">
        <v>29</v>
      </c>
      <c r="U28" s="396">
        <v>671</v>
      </c>
      <c r="V28" s="399">
        <v>869</v>
      </c>
    </row>
    <row r="29" spans="2:22" ht="15" customHeight="1" x14ac:dyDescent="0.4">
      <c r="B29" s="354" t="s">
        <v>130</v>
      </c>
      <c r="C29" s="360">
        <v>175</v>
      </c>
      <c r="D29" s="360">
        <v>499</v>
      </c>
      <c r="E29" s="366">
        <f t="shared" si="1"/>
        <v>-324</v>
      </c>
      <c r="F29" s="360">
        <v>736</v>
      </c>
      <c r="G29" s="369">
        <v>871</v>
      </c>
      <c r="H29" s="364">
        <f t="shared" si="2"/>
        <v>-135</v>
      </c>
      <c r="I29" s="366">
        <f t="shared" si="3"/>
        <v>-459</v>
      </c>
      <c r="J29" s="377">
        <v>1.1499999999999999</v>
      </c>
      <c r="L29" s="382"/>
      <c r="M29" s="382"/>
      <c r="N29" s="382"/>
      <c r="O29" s="382"/>
      <c r="P29" s="382"/>
      <c r="Q29" s="382"/>
      <c r="T29" s="389">
        <v>30</v>
      </c>
      <c r="U29" s="396">
        <v>689</v>
      </c>
      <c r="V29" s="399">
        <v>806</v>
      </c>
    </row>
    <row r="30" spans="2:22" ht="15" customHeight="1" x14ac:dyDescent="0.4">
      <c r="B30" s="354" t="s">
        <v>129</v>
      </c>
      <c r="C30" s="360">
        <v>191</v>
      </c>
      <c r="D30" s="360">
        <v>481</v>
      </c>
      <c r="E30" s="366">
        <f t="shared" si="1"/>
        <v>-290</v>
      </c>
      <c r="F30" s="360">
        <v>639</v>
      </c>
      <c r="G30" s="369">
        <v>837</v>
      </c>
      <c r="H30" s="364">
        <f t="shared" si="2"/>
        <v>-198</v>
      </c>
      <c r="I30" s="366">
        <f t="shared" si="3"/>
        <v>-488</v>
      </c>
      <c r="J30" s="377">
        <v>1.29</v>
      </c>
      <c r="K30" s="380"/>
      <c r="L30" s="382"/>
      <c r="M30" s="382"/>
      <c r="N30" s="382"/>
      <c r="O30" s="382"/>
      <c r="P30" s="382"/>
      <c r="Q30" s="382"/>
      <c r="T30" s="389" t="s">
        <v>489</v>
      </c>
      <c r="U30" s="396">
        <v>749</v>
      </c>
      <c r="V30" s="399">
        <v>808</v>
      </c>
    </row>
    <row r="31" spans="2:22" ht="15" customHeight="1" x14ac:dyDescent="0.4">
      <c r="B31" s="354" t="s">
        <v>127</v>
      </c>
      <c r="C31" s="360">
        <v>198</v>
      </c>
      <c r="D31" s="360">
        <v>455</v>
      </c>
      <c r="E31" s="364">
        <f t="shared" si="1"/>
        <v>-257</v>
      </c>
      <c r="F31" s="360">
        <v>688</v>
      </c>
      <c r="G31" s="360">
        <v>901</v>
      </c>
      <c r="H31" s="364">
        <f t="shared" si="2"/>
        <v>-213</v>
      </c>
      <c r="I31" s="364">
        <f t="shared" si="3"/>
        <v>-470</v>
      </c>
      <c r="J31" s="377">
        <v>1.39</v>
      </c>
      <c r="L31" s="382"/>
      <c r="M31" s="382"/>
      <c r="N31" s="382"/>
      <c r="O31" s="382"/>
      <c r="P31" s="382"/>
      <c r="Q31" s="382"/>
      <c r="T31" s="389">
        <v>2</v>
      </c>
      <c r="U31" s="396">
        <v>655</v>
      </c>
      <c r="V31" s="399">
        <v>772</v>
      </c>
    </row>
    <row r="32" spans="2:22" ht="15" customHeight="1" x14ac:dyDescent="0.4">
      <c r="B32" s="354" t="s">
        <v>73</v>
      </c>
      <c r="C32" s="360">
        <v>169</v>
      </c>
      <c r="D32" s="360">
        <v>509</v>
      </c>
      <c r="E32" s="364">
        <f t="shared" si="1"/>
        <v>-340</v>
      </c>
      <c r="F32" s="360">
        <v>711</v>
      </c>
      <c r="G32" s="360">
        <v>828</v>
      </c>
      <c r="H32" s="364">
        <f t="shared" si="2"/>
        <v>-117</v>
      </c>
      <c r="I32" s="364">
        <f t="shared" si="3"/>
        <v>-457</v>
      </c>
      <c r="J32" s="377">
        <v>1.23</v>
      </c>
      <c r="T32" s="389">
        <v>3</v>
      </c>
      <c r="U32" s="396">
        <v>671</v>
      </c>
      <c r="V32" s="399">
        <v>799</v>
      </c>
    </row>
    <row r="33" spans="2:22" ht="15" customHeight="1" x14ac:dyDescent="0.4">
      <c r="B33" s="355" t="s">
        <v>124</v>
      </c>
      <c r="C33" s="361">
        <v>155</v>
      </c>
      <c r="D33" s="361">
        <v>427</v>
      </c>
      <c r="E33" s="365">
        <f t="shared" si="1"/>
        <v>-272</v>
      </c>
      <c r="F33" s="361">
        <v>671</v>
      </c>
      <c r="G33" s="361">
        <v>855</v>
      </c>
      <c r="H33" s="365">
        <f t="shared" si="2"/>
        <v>-184</v>
      </c>
      <c r="I33" s="365">
        <f t="shared" si="3"/>
        <v>-456</v>
      </c>
      <c r="J33" s="378">
        <v>1.18</v>
      </c>
      <c r="T33" s="389">
        <v>4</v>
      </c>
      <c r="U33" s="396">
        <v>647</v>
      </c>
      <c r="V33" s="399">
        <v>722</v>
      </c>
    </row>
    <row r="34" spans="2:22" ht="15" customHeight="1" x14ac:dyDescent="0.4">
      <c r="B34" s="354" t="s">
        <v>122</v>
      </c>
      <c r="C34" s="360">
        <v>138</v>
      </c>
      <c r="D34" s="360">
        <v>506</v>
      </c>
      <c r="E34" s="364">
        <f t="shared" si="1"/>
        <v>-368</v>
      </c>
      <c r="F34" s="360">
        <v>715</v>
      </c>
      <c r="G34" s="360">
        <v>799</v>
      </c>
      <c r="H34" s="364">
        <f t="shared" si="2"/>
        <v>-84</v>
      </c>
      <c r="I34" s="364">
        <f t="shared" si="3"/>
        <v>-452</v>
      </c>
      <c r="J34" s="377">
        <v>1.06</v>
      </c>
      <c r="T34" s="390">
        <v>5</v>
      </c>
      <c r="U34" s="397">
        <v>656</v>
      </c>
      <c r="V34" s="400">
        <v>752</v>
      </c>
    </row>
    <row r="35" spans="2:22" ht="15" customHeight="1" x14ac:dyDescent="0.4">
      <c r="B35" s="354" t="s">
        <v>121</v>
      </c>
      <c r="C35" s="360">
        <v>149</v>
      </c>
      <c r="D35" s="360">
        <v>446</v>
      </c>
      <c r="E35" s="364">
        <f t="shared" si="1"/>
        <v>-297</v>
      </c>
      <c r="F35" s="360">
        <v>671</v>
      </c>
      <c r="G35" s="360">
        <v>869</v>
      </c>
      <c r="H35" s="364">
        <f t="shared" si="2"/>
        <v>-198</v>
      </c>
      <c r="I35" s="364">
        <f t="shared" si="3"/>
        <v>-495</v>
      </c>
      <c r="J35" s="377">
        <v>1.21</v>
      </c>
    </row>
    <row r="36" spans="2:22" ht="15" customHeight="1" x14ac:dyDescent="0.4">
      <c r="B36" s="354" t="s">
        <v>116</v>
      </c>
      <c r="C36" s="360">
        <v>147</v>
      </c>
      <c r="D36" s="360">
        <v>462</v>
      </c>
      <c r="E36" s="364">
        <f t="shared" si="1"/>
        <v>-315</v>
      </c>
      <c r="F36" s="360">
        <v>689</v>
      </c>
      <c r="G36" s="360">
        <v>806</v>
      </c>
      <c r="H36" s="364">
        <f t="shared" si="2"/>
        <v>-117</v>
      </c>
      <c r="I36" s="364">
        <f t="shared" si="3"/>
        <v>-432</v>
      </c>
      <c r="J36" s="377">
        <v>1.26</v>
      </c>
    </row>
    <row r="37" spans="2:22" ht="15" customHeight="1" x14ac:dyDescent="0.4">
      <c r="B37" s="354" t="s">
        <v>246</v>
      </c>
      <c r="C37" s="360">
        <v>126</v>
      </c>
      <c r="D37" s="360">
        <v>509</v>
      </c>
      <c r="E37" s="364">
        <f t="shared" si="1"/>
        <v>-383</v>
      </c>
      <c r="F37" s="360">
        <v>749</v>
      </c>
      <c r="G37" s="360">
        <v>808</v>
      </c>
      <c r="H37" s="364">
        <f t="shared" si="2"/>
        <v>-59</v>
      </c>
      <c r="I37" s="364">
        <f t="shared" si="3"/>
        <v>-442</v>
      </c>
      <c r="J37" s="377">
        <v>1.1100000000000001</v>
      </c>
    </row>
    <row r="38" spans="2:22" ht="15" customHeight="1" x14ac:dyDescent="0.4">
      <c r="B38" s="355" t="s">
        <v>308</v>
      </c>
      <c r="C38" s="361">
        <v>129</v>
      </c>
      <c r="D38" s="361">
        <v>463</v>
      </c>
      <c r="E38" s="365">
        <f t="shared" si="1"/>
        <v>-334</v>
      </c>
      <c r="F38" s="361">
        <v>655</v>
      </c>
      <c r="G38" s="361">
        <v>772</v>
      </c>
      <c r="H38" s="365">
        <f t="shared" si="2"/>
        <v>-117</v>
      </c>
      <c r="I38" s="365">
        <f t="shared" si="3"/>
        <v>-451</v>
      </c>
      <c r="J38" s="378">
        <v>1.2</v>
      </c>
    </row>
    <row r="39" spans="2:22" ht="15" customHeight="1" x14ac:dyDescent="0.4">
      <c r="B39" s="354" t="s">
        <v>378</v>
      </c>
      <c r="C39" s="360">
        <v>122</v>
      </c>
      <c r="D39" s="360">
        <v>466</v>
      </c>
      <c r="E39" s="364">
        <f t="shared" si="1"/>
        <v>-344</v>
      </c>
      <c r="F39" s="360">
        <v>671</v>
      </c>
      <c r="G39" s="360">
        <v>799</v>
      </c>
      <c r="H39" s="364">
        <f t="shared" si="2"/>
        <v>-128</v>
      </c>
      <c r="I39" s="364">
        <f t="shared" si="3"/>
        <v>-472</v>
      </c>
      <c r="J39" s="377">
        <v>1.17</v>
      </c>
    </row>
    <row r="40" spans="2:22" ht="15" customHeight="1" x14ac:dyDescent="0.4">
      <c r="B40" s="354" t="s">
        <v>507</v>
      </c>
      <c r="C40" s="360">
        <v>116</v>
      </c>
      <c r="D40" s="360">
        <v>549</v>
      </c>
      <c r="E40" s="364">
        <f t="shared" si="1"/>
        <v>-433</v>
      </c>
      <c r="F40" s="360">
        <v>647</v>
      </c>
      <c r="G40" s="360">
        <v>722</v>
      </c>
      <c r="H40" s="364">
        <f t="shared" si="2"/>
        <v>-75</v>
      </c>
      <c r="I40" s="364">
        <f t="shared" si="3"/>
        <v>-508</v>
      </c>
      <c r="J40" s="377">
        <v>1.1599999999999999</v>
      </c>
    </row>
    <row r="41" spans="2:22" ht="15" customHeight="1" x14ac:dyDescent="0.4">
      <c r="B41" s="356" t="s">
        <v>592</v>
      </c>
      <c r="C41" s="362">
        <v>93</v>
      </c>
      <c r="D41" s="362">
        <v>497</v>
      </c>
      <c r="E41" s="367">
        <f t="shared" si="1"/>
        <v>-404</v>
      </c>
      <c r="F41" s="362">
        <v>656</v>
      </c>
      <c r="G41" s="362">
        <v>752</v>
      </c>
      <c r="H41" s="364">
        <f t="shared" si="2"/>
        <v>-96</v>
      </c>
      <c r="I41" s="364">
        <f t="shared" si="3"/>
        <v>-500</v>
      </c>
      <c r="J41" s="379">
        <v>0.94</v>
      </c>
      <c r="T41" s="357"/>
      <c r="U41" s="357"/>
      <c r="V41" s="357"/>
    </row>
    <row r="42" spans="2:22" ht="15" customHeight="1" x14ac:dyDescent="0.4">
      <c r="B42" s="352"/>
      <c r="C42" s="352"/>
      <c r="D42" s="352"/>
      <c r="E42" s="352"/>
      <c r="F42" s="499" t="s">
        <v>488</v>
      </c>
      <c r="G42" s="499"/>
      <c r="H42" s="499"/>
      <c r="I42" s="499"/>
      <c r="J42" s="499"/>
      <c r="T42" s="357"/>
      <c r="U42" s="357"/>
      <c r="V42" s="357"/>
    </row>
    <row r="43" spans="2:22" ht="15" customHeight="1" x14ac:dyDescent="0.4">
      <c r="B43" s="357"/>
      <c r="C43" s="357"/>
      <c r="D43" s="357"/>
      <c r="E43" s="357"/>
      <c r="F43" s="357"/>
      <c r="G43" s="357"/>
      <c r="H43" s="357"/>
      <c r="I43" s="357"/>
      <c r="J43" s="357"/>
    </row>
    <row r="44" spans="2:22" ht="15" customHeight="1" x14ac:dyDescent="0.4">
      <c r="B44" s="403" t="s">
        <v>42</v>
      </c>
      <c r="C44" s="352"/>
      <c r="D44" s="352"/>
      <c r="E44" s="352"/>
      <c r="F44" s="352"/>
      <c r="G44" s="352"/>
      <c r="H44" s="352"/>
      <c r="I44" s="352"/>
      <c r="J44" s="352"/>
    </row>
  </sheetData>
  <sheetProtection sheet="1" objects="1" scenarios="1"/>
  <mergeCells count="3">
    <mergeCell ref="F42:J42"/>
    <mergeCell ref="B4:B5"/>
    <mergeCell ref="I4:I5"/>
  </mergeCells>
  <phoneticPr fontId="3"/>
  <hyperlinks>
    <hyperlink ref="B44" location="目次!A1" display="目次へ戻る" xr:uid="{00000000-0004-0000-17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headerFooter alignWithMargins="0"/>
  <colBreaks count="1" manualBreakCount="1">
    <brk id="11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0"/>
  <sheetViews>
    <sheetView showGridLines="0" zoomScaleSheetLayoutView="100" workbookViewId="0"/>
  </sheetViews>
  <sheetFormatPr defaultRowHeight="15" customHeight="1" x14ac:dyDescent="0.4"/>
  <cols>
    <col min="1" max="1" width="5.625" style="13" customWidth="1"/>
    <col min="2" max="2" width="14.125" style="13" customWidth="1"/>
    <col min="3" max="6" width="12.625" style="13" customWidth="1"/>
    <col min="7" max="7" width="13.125" style="13" customWidth="1"/>
    <col min="8" max="8" width="9" style="13" customWidth="1"/>
    <col min="9" max="16384" width="9" style="13"/>
  </cols>
  <sheetData>
    <row r="1" spans="1:1" ht="20.25" customHeight="1" x14ac:dyDescent="0.4">
      <c r="A1" s="26" t="s">
        <v>180</v>
      </c>
    </row>
    <row r="44" spans="2:7" ht="15" customHeight="1" x14ac:dyDescent="0.4">
      <c r="B44" s="16" t="s">
        <v>42</v>
      </c>
    </row>
    <row r="47" spans="2:7" ht="15" customHeight="1" x14ac:dyDescent="0.4">
      <c r="C47" s="42" t="s">
        <v>101</v>
      </c>
      <c r="D47" s="42" t="s">
        <v>173</v>
      </c>
      <c r="E47" s="42" t="s">
        <v>199</v>
      </c>
      <c r="F47" s="42" t="s">
        <v>183</v>
      </c>
      <c r="G47" s="42" t="s">
        <v>181</v>
      </c>
    </row>
    <row r="48" spans="2:7" ht="15" customHeight="1" x14ac:dyDescent="0.4">
      <c r="C48" s="46" t="s">
        <v>257</v>
      </c>
      <c r="D48" s="48">
        <v>7690</v>
      </c>
      <c r="E48" s="48">
        <v>40383</v>
      </c>
      <c r="F48" s="48">
        <v>18979</v>
      </c>
      <c r="G48" s="48">
        <v>21404</v>
      </c>
    </row>
    <row r="49" spans="3:7" ht="15" customHeight="1" x14ac:dyDescent="0.4">
      <c r="C49" s="45">
        <v>40</v>
      </c>
      <c r="D49" s="48">
        <v>8083</v>
      </c>
      <c r="E49" s="48">
        <v>38679</v>
      </c>
      <c r="F49" s="48">
        <v>18214</v>
      </c>
      <c r="G49" s="48">
        <v>20465</v>
      </c>
    </row>
    <row r="50" spans="3:7" ht="15" customHeight="1" x14ac:dyDescent="0.4">
      <c r="C50" s="45">
        <v>45</v>
      </c>
      <c r="D50" s="48">
        <v>8725</v>
      </c>
      <c r="E50" s="48">
        <v>38357</v>
      </c>
      <c r="F50" s="48">
        <v>18211</v>
      </c>
      <c r="G50" s="48">
        <v>20146</v>
      </c>
    </row>
    <row r="51" spans="3:7" ht="15" customHeight="1" x14ac:dyDescent="0.4">
      <c r="C51" s="45">
        <v>50</v>
      </c>
      <c r="D51" s="48">
        <v>9099</v>
      </c>
      <c r="E51" s="48">
        <v>37858</v>
      </c>
      <c r="F51" s="48">
        <v>18131</v>
      </c>
      <c r="G51" s="48">
        <v>19727</v>
      </c>
    </row>
    <row r="52" spans="3:7" ht="15" customHeight="1" x14ac:dyDescent="0.4">
      <c r="C52" s="45">
        <v>55</v>
      </c>
      <c r="D52" s="48">
        <v>9520</v>
      </c>
      <c r="E52" s="48">
        <v>38533</v>
      </c>
      <c r="F52" s="48">
        <v>18577</v>
      </c>
      <c r="G52" s="48">
        <v>19956</v>
      </c>
    </row>
    <row r="53" spans="3:7" ht="15" customHeight="1" x14ac:dyDescent="0.4">
      <c r="C53" s="45">
        <v>60</v>
      </c>
      <c r="D53" s="48">
        <v>9770</v>
      </c>
      <c r="E53" s="48">
        <v>38822</v>
      </c>
      <c r="F53" s="48">
        <v>18752</v>
      </c>
      <c r="G53" s="48">
        <v>20070</v>
      </c>
    </row>
    <row r="54" spans="3:7" ht="15" customHeight="1" x14ac:dyDescent="0.4">
      <c r="C54" s="46" t="s">
        <v>336</v>
      </c>
      <c r="D54" s="48">
        <v>9946</v>
      </c>
      <c r="E54" s="48">
        <v>38237</v>
      </c>
      <c r="F54" s="48">
        <v>18322</v>
      </c>
      <c r="G54" s="48">
        <v>19915</v>
      </c>
    </row>
    <row r="55" spans="3:7" ht="15" customHeight="1" x14ac:dyDescent="0.4">
      <c r="C55" s="45">
        <v>7</v>
      </c>
      <c r="D55" s="48">
        <v>10424</v>
      </c>
      <c r="E55" s="48">
        <v>38047</v>
      </c>
      <c r="F55" s="48">
        <v>18155</v>
      </c>
      <c r="G55" s="48">
        <v>19892</v>
      </c>
    </row>
    <row r="56" spans="3:7" ht="15" customHeight="1" x14ac:dyDescent="0.4">
      <c r="C56" s="45">
        <v>12</v>
      </c>
      <c r="D56" s="48">
        <v>10688</v>
      </c>
      <c r="E56" s="48">
        <v>36886</v>
      </c>
      <c r="F56" s="48">
        <v>17588</v>
      </c>
      <c r="G56" s="48">
        <v>19298</v>
      </c>
    </row>
    <row r="57" spans="3:7" ht="15" customHeight="1" x14ac:dyDescent="0.4">
      <c r="C57" s="45">
        <v>17</v>
      </c>
      <c r="D57" s="48">
        <v>10956</v>
      </c>
      <c r="E57" s="48">
        <v>36013</v>
      </c>
      <c r="F57" s="48">
        <v>17091</v>
      </c>
      <c r="G57" s="48">
        <v>18922</v>
      </c>
    </row>
    <row r="58" spans="3:7" ht="15" customHeight="1" x14ac:dyDescent="0.4">
      <c r="C58" s="47">
        <v>22</v>
      </c>
      <c r="D58" s="49">
        <v>10751</v>
      </c>
      <c r="E58" s="49">
        <v>33836</v>
      </c>
      <c r="F58" s="49">
        <v>16036</v>
      </c>
      <c r="G58" s="49">
        <v>17800</v>
      </c>
    </row>
    <row r="59" spans="3:7" ht="15" customHeight="1" x14ac:dyDescent="0.4">
      <c r="C59" s="47">
        <v>27</v>
      </c>
      <c r="D59" s="49">
        <v>10694</v>
      </c>
      <c r="E59" s="49">
        <v>31569</v>
      </c>
      <c r="F59" s="49">
        <v>14951</v>
      </c>
      <c r="G59" s="49">
        <v>16618</v>
      </c>
    </row>
    <row r="60" spans="3:7" ht="15" customHeight="1" x14ac:dyDescent="0.4">
      <c r="C60" s="46" t="s">
        <v>391</v>
      </c>
      <c r="D60" s="49">
        <v>10537</v>
      </c>
      <c r="E60" s="49">
        <v>29110</v>
      </c>
      <c r="F60" s="49">
        <v>13909</v>
      </c>
      <c r="G60" s="49">
        <v>15201</v>
      </c>
    </row>
  </sheetData>
  <sheetProtection sheet="1" objects="1" scenarios="1"/>
  <phoneticPr fontId="3"/>
  <hyperlinks>
    <hyperlink ref="B44" location="目次!A1" display="目次へ戻る" xr:uid="{00000000-0004-0000-02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0"/>
  <sheetViews>
    <sheetView showGridLines="0" zoomScaleSheetLayoutView="100" workbookViewId="0">
      <selection activeCell="F49" sqref="F49"/>
    </sheetView>
  </sheetViews>
  <sheetFormatPr defaultRowHeight="15" customHeight="1" x14ac:dyDescent="0.4"/>
  <cols>
    <col min="1" max="1" width="5.625" style="13" customWidth="1"/>
    <col min="2" max="2" width="17.625" style="13" customWidth="1"/>
    <col min="3" max="6" width="15.75" style="13" customWidth="1"/>
    <col min="7" max="7" width="9" style="13" customWidth="1"/>
    <col min="8" max="16384" width="9" style="13"/>
  </cols>
  <sheetData>
    <row r="1" spans="1:8" ht="20.25" customHeight="1" x14ac:dyDescent="0.4">
      <c r="A1" s="15" t="s">
        <v>191</v>
      </c>
      <c r="H1" s="65"/>
    </row>
    <row r="2" spans="1:8" ht="15" customHeight="1" x14ac:dyDescent="0.4">
      <c r="B2" s="17"/>
      <c r="C2" s="17"/>
      <c r="D2" s="17"/>
      <c r="E2" s="17"/>
      <c r="F2" s="41" t="s">
        <v>189</v>
      </c>
    </row>
    <row r="3" spans="1:8" ht="15" customHeight="1" x14ac:dyDescent="0.4">
      <c r="B3" s="50" t="s">
        <v>24</v>
      </c>
      <c r="C3" s="50" t="s">
        <v>188</v>
      </c>
      <c r="D3" s="50" t="s">
        <v>185</v>
      </c>
      <c r="E3" s="50" t="s">
        <v>183</v>
      </c>
      <c r="F3" s="50" t="s">
        <v>181</v>
      </c>
    </row>
    <row r="4" spans="1:8" s="14" customFormat="1" ht="15" customHeight="1" x14ac:dyDescent="0.4">
      <c r="B4" s="51" t="s">
        <v>176</v>
      </c>
      <c r="C4" s="58">
        <v>9402</v>
      </c>
      <c r="D4" s="58">
        <f t="shared" ref="D4:D17" si="0">SUM(E4+F4)</f>
        <v>37804</v>
      </c>
      <c r="E4" s="58">
        <v>18108</v>
      </c>
      <c r="F4" s="58">
        <v>19696</v>
      </c>
    </row>
    <row r="5" spans="1:8" s="14" customFormat="1" ht="15" customHeight="1" x14ac:dyDescent="0.4">
      <c r="B5" s="52" t="s">
        <v>175</v>
      </c>
      <c r="C5" s="59">
        <v>9680</v>
      </c>
      <c r="D5" s="59">
        <f t="shared" si="0"/>
        <v>38331</v>
      </c>
      <c r="E5" s="59">
        <v>18490</v>
      </c>
      <c r="F5" s="59">
        <v>19841</v>
      </c>
    </row>
    <row r="6" spans="1:8" s="14" customFormat="1" ht="15" customHeight="1" x14ac:dyDescent="0.4">
      <c r="B6" s="53" t="s">
        <v>171</v>
      </c>
      <c r="C6" s="60">
        <v>10084</v>
      </c>
      <c r="D6" s="60">
        <f t="shared" si="0"/>
        <v>38633</v>
      </c>
      <c r="E6" s="60">
        <v>18655</v>
      </c>
      <c r="F6" s="60">
        <v>19978</v>
      </c>
    </row>
    <row r="7" spans="1:8" s="14" customFormat="1" ht="15" customHeight="1" x14ac:dyDescent="0.4">
      <c r="B7" s="51" t="s">
        <v>128</v>
      </c>
      <c r="C7" s="58">
        <v>10151</v>
      </c>
      <c r="D7" s="58">
        <f t="shared" si="0"/>
        <v>38585</v>
      </c>
      <c r="E7" s="58">
        <v>18624</v>
      </c>
      <c r="F7" s="58">
        <v>19961</v>
      </c>
    </row>
    <row r="8" spans="1:8" s="14" customFormat="1" ht="15" customHeight="1" x14ac:dyDescent="0.4">
      <c r="B8" s="51" t="s">
        <v>170</v>
      </c>
      <c r="C8" s="58">
        <v>10161</v>
      </c>
      <c r="D8" s="58">
        <f t="shared" si="0"/>
        <v>38492</v>
      </c>
      <c r="E8" s="58">
        <v>18576</v>
      </c>
      <c r="F8" s="58">
        <v>19916</v>
      </c>
    </row>
    <row r="9" spans="1:8" s="14" customFormat="1" ht="15" customHeight="1" x14ac:dyDescent="0.4">
      <c r="B9" s="51" t="s">
        <v>168</v>
      </c>
      <c r="C9" s="58">
        <v>10133</v>
      </c>
      <c r="D9" s="58">
        <f t="shared" si="0"/>
        <v>38279</v>
      </c>
      <c r="E9" s="58">
        <v>18450</v>
      </c>
      <c r="F9" s="58">
        <v>19829</v>
      </c>
    </row>
    <row r="10" spans="1:8" s="14" customFormat="1" ht="15" customHeight="1" x14ac:dyDescent="0.4">
      <c r="B10" s="51" t="s">
        <v>167</v>
      </c>
      <c r="C10" s="58">
        <v>10173</v>
      </c>
      <c r="D10" s="58">
        <f t="shared" si="0"/>
        <v>38171</v>
      </c>
      <c r="E10" s="58">
        <v>18358</v>
      </c>
      <c r="F10" s="58">
        <v>19813</v>
      </c>
    </row>
    <row r="11" spans="1:8" s="14" customFormat="1" ht="15" customHeight="1" x14ac:dyDescent="0.4">
      <c r="B11" s="53" t="s">
        <v>123</v>
      </c>
      <c r="C11" s="60">
        <v>10307</v>
      </c>
      <c r="D11" s="60">
        <f t="shared" si="0"/>
        <v>38198</v>
      </c>
      <c r="E11" s="60">
        <v>18323</v>
      </c>
      <c r="F11" s="60">
        <v>19875</v>
      </c>
    </row>
    <row r="12" spans="1:8" s="14" customFormat="1" ht="15" customHeight="1" x14ac:dyDescent="0.4">
      <c r="B12" s="51" t="s">
        <v>164</v>
      </c>
      <c r="C12" s="58">
        <v>10370</v>
      </c>
      <c r="D12" s="58">
        <f t="shared" si="0"/>
        <v>38131</v>
      </c>
      <c r="E12" s="58">
        <v>18302</v>
      </c>
      <c r="F12" s="58">
        <v>19829</v>
      </c>
    </row>
    <row r="13" spans="1:8" s="14" customFormat="1" ht="15" customHeight="1" x14ac:dyDescent="0.4">
      <c r="B13" s="51" t="s">
        <v>163</v>
      </c>
      <c r="C13" s="58">
        <v>10408</v>
      </c>
      <c r="D13" s="58">
        <f t="shared" si="0"/>
        <v>37939</v>
      </c>
      <c r="E13" s="58">
        <v>18186</v>
      </c>
      <c r="F13" s="58">
        <v>19753</v>
      </c>
    </row>
    <row r="14" spans="1:8" s="14" customFormat="1" ht="15" customHeight="1" x14ac:dyDescent="0.4">
      <c r="B14" s="51" t="s">
        <v>56</v>
      </c>
      <c r="C14" s="58">
        <v>10489</v>
      </c>
      <c r="D14" s="58">
        <f t="shared" si="0"/>
        <v>37877</v>
      </c>
      <c r="E14" s="58">
        <v>18188</v>
      </c>
      <c r="F14" s="58">
        <v>19689</v>
      </c>
    </row>
    <row r="15" spans="1:8" s="14" customFormat="1" ht="15" customHeight="1" x14ac:dyDescent="0.4">
      <c r="B15" s="51" t="s">
        <v>161</v>
      </c>
      <c r="C15" s="58">
        <v>10602</v>
      </c>
      <c r="D15" s="58">
        <f t="shared" si="0"/>
        <v>38023</v>
      </c>
      <c r="E15" s="58">
        <v>18251</v>
      </c>
      <c r="F15" s="58">
        <v>19772</v>
      </c>
    </row>
    <row r="16" spans="1:8" s="14" customFormat="1" ht="15" customHeight="1" x14ac:dyDescent="0.4">
      <c r="B16" s="53" t="s">
        <v>157</v>
      </c>
      <c r="C16" s="60">
        <v>10717</v>
      </c>
      <c r="D16" s="60">
        <f t="shared" si="0"/>
        <v>38138</v>
      </c>
      <c r="E16" s="60">
        <v>18264</v>
      </c>
      <c r="F16" s="60">
        <v>19874</v>
      </c>
    </row>
    <row r="17" spans="2:6" s="14" customFormat="1" ht="15" customHeight="1" x14ac:dyDescent="0.4">
      <c r="B17" s="51" t="s">
        <v>156</v>
      </c>
      <c r="C17" s="58">
        <v>10818</v>
      </c>
      <c r="D17" s="58">
        <f t="shared" si="0"/>
        <v>37903</v>
      </c>
      <c r="E17" s="58">
        <v>18094</v>
      </c>
      <c r="F17" s="58">
        <v>19809</v>
      </c>
    </row>
    <row r="18" spans="2:6" s="14" customFormat="1" ht="15" customHeight="1" x14ac:dyDescent="0.4">
      <c r="B18" s="51" t="s">
        <v>153</v>
      </c>
      <c r="C18" s="58">
        <v>10886</v>
      </c>
      <c r="D18" s="58">
        <v>37642</v>
      </c>
      <c r="E18" s="58">
        <v>18007</v>
      </c>
      <c r="F18" s="58">
        <v>19635</v>
      </c>
    </row>
    <row r="19" spans="2:6" s="14" customFormat="1" ht="15" customHeight="1" x14ac:dyDescent="0.4">
      <c r="B19" s="51" t="s">
        <v>148</v>
      </c>
      <c r="C19" s="58">
        <v>10935</v>
      </c>
      <c r="D19" s="58">
        <v>37520</v>
      </c>
      <c r="E19" s="58">
        <v>17967</v>
      </c>
      <c r="F19" s="58">
        <v>19553</v>
      </c>
    </row>
    <row r="20" spans="2:6" s="14" customFormat="1" ht="15" customHeight="1" x14ac:dyDescent="0.4">
      <c r="B20" s="51" t="s">
        <v>147</v>
      </c>
      <c r="C20" s="58">
        <v>11016</v>
      </c>
      <c r="D20" s="58">
        <f>SUM(E20:F20)</f>
        <v>37390</v>
      </c>
      <c r="E20" s="58">
        <v>17900</v>
      </c>
      <c r="F20" s="58">
        <v>19490</v>
      </c>
    </row>
    <row r="21" spans="2:6" s="14" customFormat="1" ht="15" customHeight="1" x14ac:dyDescent="0.4">
      <c r="B21" s="53" t="s">
        <v>146</v>
      </c>
      <c r="C21" s="60">
        <v>11136</v>
      </c>
      <c r="D21" s="60">
        <v>37173</v>
      </c>
      <c r="E21" s="60">
        <v>17833</v>
      </c>
      <c r="F21" s="60">
        <v>19340</v>
      </c>
    </row>
    <row r="22" spans="2:6" s="14" customFormat="1" ht="15" customHeight="1" x14ac:dyDescent="0.4">
      <c r="B22" s="51" t="s">
        <v>145</v>
      </c>
      <c r="C22" s="58">
        <v>11195</v>
      </c>
      <c r="D22" s="58">
        <v>36958</v>
      </c>
      <c r="E22" s="58">
        <v>17743</v>
      </c>
      <c r="F22" s="58">
        <v>19215</v>
      </c>
    </row>
    <row r="23" spans="2:6" ht="15" customHeight="1" x14ac:dyDescent="0.4">
      <c r="B23" s="51" t="s">
        <v>142</v>
      </c>
      <c r="C23" s="58">
        <v>11420</v>
      </c>
      <c r="D23" s="58">
        <v>36900</v>
      </c>
      <c r="E23" s="58">
        <v>17709</v>
      </c>
      <c r="F23" s="58">
        <v>19191</v>
      </c>
    </row>
    <row r="24" spans="2:6" ht="15" customHeight="1" x14ac:dyDescent="0.4">
      <c r="B24" s="51" t="s">
        <v>140</v>
      </c>
      <c r="C24" s="58">
        <v>11499</v>
      </c>
      <c r="D24" s="58">
        <v>36871</v>
      </c>
      <c r="E24" s="58">
        <v>17674</v>
      </c>
      <c r="F24" s="58">
        <v>19197</v>
      </c>
    </row>
    <row r="25" spans="2:6" ht="15" customHeight="1" x14ac:dyDescent="0.4">
      <c r="B25" s="51" t="s">
        <v>137</v>
      </c>
      <c r="C25" s="58">
        <v>11494</v>
      </c>
      <c r="D25" s="58">
        <v>36521</v>
      </c>
      <c r="E25" s="58">
        <v>17427</v>
      </c>
      <c r="F25" s="58">
        <v>19094</v>
      </c>
    </row>
    <row r="26" spans="2:6" ht="15" customHeight="1" x14ac:dyDescent="0.4">
      <c r="B26" s="53" t="s">
        <v>136</v>
      </c>
      <c r="C26" s="60">
        <v>11583</v>
      </c>
      <c r="D26" s="60">
        <v>36208</v>
      </c>
      <c r="E26" s="60">
        <v>17299</v>
      </c>
      <c r="F26" s="60">
        <v>18909</v>
      </c>
    </row>
    <row r="27" spans="2:6" ht="15" customHeight="1" x14ac:dyDescent="0.4">
      <c r="B27" s="51" t="s">
        <v>135</v>
      </c>
      <c r="C27" s="58">
        <v>11584</v>
      </c>
      <c r="D27" s="58">
        <v>35836</v>
      </c>
      <c r="E27" s="58">
        <v>17104</v>
      </c>
      <c r="F27" s="58">
        <v>18732</v>
      </c>
    </row>
    <row r="28" spans="2:6" ht="15" customHeight="1" x14ac:dyDescent="0.4">
      <c r="B28" s="51" t="s">
        <v>133</v>
      </c>
      <c r="C28" s="58">
        <v>11585</v>
      </c>
      <c r="D28" s="58">
        <v>35394</v>
      </c>
      <c r="E28" s="58">
        <v>16876</v>
      </c>
      <c r="F28" s="58">
        <v>18518</v>
      </c>
    </row>
    <row r="29" spans="2:6" ht="15" customHeight="1" x14ac:dyDescent="0.4">
      <c r="B29" s="51" t="s">
        <v>85</v>
      </c>
      <c r="C29" s="58">
        <v>11553</v>
      </c>
      <c r="D29" s="58">
        <v>35008</v>
      </c>
      <c r="E29" s="58">
        <v>16698</v>
      </c>
      <c r="F29" s="58">
        <v>18310</v>
      </c>
    </row>
    <row r="30" spans="2:6" ht="15" customHeight="1" x14ac:dyDescent="0.4">
      <c r="B30" s="51" t="s">
        <v>132</v>
      </c>
      <c r="C30" s="58">
        <v>11520</v>
      </c>
      <c r="D30" s="58">
        <v>34557</v>
      </c>
      <c r="E30" s="58">
        <v>16518</v>
      </c>
      <c r="F30" s="58">
        <v>18039</v>
      </c>
    </row>
    <row r="31" spans="2:6" ht="15" customHeight="1" x14ac:dyDescent="0.4">
      <c r="B31" s="53" t="s">
        <v>131</v>
      </c>
      <c r="C31" s="60">
        <v>11460</v>
      </c>
      <c r="D31" s="60">
        <v>34106</v>
      </c>
      <c r="E31" s="60">
        <v>16300</v>
      </c>
      <c r="F31" s="60">
        <v>17806</v>
      </c>
    </row>
    <row r="32" spans="2:6" ht="15" customHeight="1" x14ac:dyDescent="0.4">
      <c r="B32" s="51" t="s">
        <v>130</v>
      </c>
      <c r="C32" s="58">
        <v>11417</v>
      </c>
      <c r="D32" s="58">
        <v>33685</v>
      </c>
      <c r="E32" s="58">
        <v>16064</v>
      </c>
      <c r="F32" s="58">
        <v>17621</v>
      </c>
    </row>
    <row r="33" spans="2:6" ht="15" customHeight="1" x14ac:dyDescent="0.4">
      <c r="B33" s="51" t="s">
        <v>129</v>
      </c>
      <c r="C33" s="58">
        <v>11378</v>
      </c>
      <c r="D33" s="58">
        <v>33303</v>
      </c>
      <c r="E33" s="58">
        <v>15834</v>
      </c>
      <c r="F33" s="58">
        <v>17469</v>
      </c>
    </row>
    <row r="34" spans="2:6" ht="15" customHeight="1" x14ac:dyDescent="0.4">
      <c r="B34" s="51" t="s">
        <v>127</v>
      </c>
      <c r="C34" s="58">
        <v>11351</v>
      </c>
      <c r="D34" s="58">
        <v>32844</v>
      </c>
      <c r="E34" s="58">
        <v>15620</v>
      </c>
      <c r="F34" s="58">
        <v>17224</v>
      </c>
    </row>
    <row r="35" spans="2:6" ht="15" customHeight="1" x14ac:dyDescent="0.4">
      <c r="B35" s="51" t="s">
        <v>73</v>
      </c>
      <c r="C35" s="58">
        <v>11343</v>
      </c>
      <c r="D35" s="58">
        <v>32392</v>
      </c>
      <c r="E35" s="58">
        <v>15388</v>
      </c>
      <c r="F35" s="58">
        <v>17004</v>
      </c>
    </row>
    <row r="36" spans="2:6" ht="15" customHeight="1" x14ac:dyDescent="0.4">
      <c r="B36" s="53" t="s">
        <v>124</v>
      </c>
      <c r="C36" s="60">
        <v>11303</v>
      </c>
      <c r="D36" s="60">
        <v>31906</v>
      </c>
      <c r="E36" s="60">
        <v>15168</v>
      </c>
      <c r="F36" s="60">
        <v>16738</v>
      </c>
    </row>
    <row r="37" spans="2:6" ht="15" customHeight="1" x14ac:dyDescent="0.4">
      <c r="B37" s="51" t="s">
        <v>122</v>
      </c>
      <c r="C37" s="58">
        <v>11278</v>
      </c>
      <c r="D37" s="58">
        <v>31478</v>
      </c>
      <c r="E37" s="58">
        <v>14999</v>
      </c>
      <c r="F37" s="58">
        <v>16479</v>
      </c>
    </row>
    <row r="38" spans="2:6" ht="15" customHeight="1" x14ac:dyDescent="0.4">
      <c r="B38" s="51" t="s">
        <v>121</v>
      </c>
      <c r="C38" s="58">
        <v>11264</v>
      </c>
      <c r="D38" s="58">
        <v>30974</v>
      </c>
      <c r="E38" s="58">
        <v>14765</v>
      </c>
      <c r="F38" s="58">
        <v>16209</v>
      </c>
    </row>
    <row r="39" spans="2:6" ht="15" customHeight="1" x14ac:dyDescent="0.4">
      <c r="B39" s="51" t="s">
        <v>116</v>
      </c>
      <c r="C39" s="58">
        <v>11280</v>
      </c>
      <c r="D39" s="58">
        <v>30554</v>
      </c>
      <c r="E39" s="58">
        <v>14597</v>
      </c>
      <c r="F39" s="58">
        <v>15957</v>
      </c>
    </row>
    <row r="40" spans="2:6" ht="15" customHeight="1" x14ac:dyDescent="0.4">
      <c r="B40" s="51" t="s">
        <v>114</v>
      </c>
      <c r="C40" s="58">
        <v>11309</v>
      </c>
      <c r="D40" s="58">
        <v>30120</v>
      </c>
      <c r="E40" s="58">
        <v>14430</v>
      </c>
      <c r="F40" s="58">
        <v>15690</v>
      </c>
    </row>
    <row r="41" spans="2:6" ht="15" customHeight="1" x14ac:dyDescent="0.4">
      <c r="B41" s="53" t="s">
        <v>113</v>
      </c>
      <c r="C41" s="60">
        <v>11279</v>
      </c>
      <c r="D41" s="60">
        <v>29653</v>
      </c>
      <c r="E41" s="60">
        <v>14206</v>
      </c>
      <c r="F41" s="60">
        <v>15447</v>
      </c>
    </row>
    <row r="42" spans="2:6" ht="15" customHeight="1" x14ac:dyDescent="0.4">
      <c r="B42" s="54" t="s">
        <v>112</v>
      </c>
      <c r="C42" s="61">
        <v>11254</v>
      </c>
      <c r="D42" s="61">
        <v>29180</v>
      </c>
      <c r="E42" s="61">
        <v>13971</v>
      </c>
      <c r="F42" s="61">
        <v>15209</v>
      </c>
    </row>
    <row r="43" spans="2:6" ht="15" customHeight="1" x14ac:dyDescent="0.4">
      <c r="B43" s="51" t="s">
        <v>111</v>
      </c>
      <c r="C43" s="58">
        <v>11256</v>
      </c>
      <c r="D43" s="58">
        <v>28700</v>
      </c>
      <c r="E43" s="58">
        <v>13779</v>
      </c>
      <c r="F43" s="58">
        <v>14921</v>
      </c>
    </row>
    <row r="44" spans="2:6" ht="15" customHeight="1" x14ac:dyDescent="0.4">
      <c r="B44" s="55" t="s">
        <v>70</v>
      </c>
      <c r="C44" s="62">
        <v>11239</v>
      </c>
      <c r="D44" s="62">
        <v>28211</v>
      </c>
      <c r="E44" s="62">
        <v>13578</v>
      </c>
      <c r="F44" s="62">
        <v>14633</v>
      </c>
    </row>
    <row r="45" spans="2:6" ht="15" customHeight="1" x14ac:dyDescent="0.4">
      <c r="B45" s="56" t="s">
        <v>93</v>
      </c>
      <c r="C45" s="63">
        <v>11269</v>
      </c>
      <c r="D45" s="63">
        <v>27697</v>
      </c>
      <c r="E45" s="63">
        <v>13339</v>
      </c>
      <c r="F45" s="63">
        <v>14358</v>
      </c>
    </row>
    <row r="46" spans="2:6" ht="15" customHeight="1" x14ac:dyDescent="0.4">
      <c r="B46" s="57"/>
      <c r="C46" s="17"/>
      <c r="D46" s="17"/>
      <c r="E46" s="408" t="s">
        <v>110</v>
      </c>
      <c r="F46" s="408"/>
    </row>
    <row r="47" spans="2:6" ht="15" customHeight="1" x14ac:dyDescent="0.4">
      <c r="B47" s="17" t="s">
        <v>109</v>
      </c>
      <c r="C47" s="17"/>
      <c r="D47" s="17"/>
      <c r="E47" s="17"/>
      <c r="F47" s="17"/>
    </row>
    <row r="48" spans="2:6" ht="15" customHeight="1" x14ac:dyDescent="0.4">
      <c r="B48" s="16" t="s">
        <v>42</v>
      </c>
      <c r="C48" s="17"/>
      <c r="D48" s="17"/>
    </row>
    <row r="49" spans="2:6" ht="15" customHeight="1" x14ac:dyDescent="0.4">
      <c r="C49" s="17"/>
      <c r="D49" s="17"/>
      <c r="E49" s="17"/>
      <c r="F49" s="17"/>
    </row>
    <row r="50" spans="2:6" ht="15" customHeight="1" x14ac:dyDescent="0.4">
      <c r="B50" s="17"/>
    </row>
  </sheetData>
  <sheetProtection sheet="1" objects="1" scenarios="1"/>
  <mergeCells count="1">
    <mergeCell ref="E46:F46"/>
  </mergeCells>
  <phoneticPr fontId="3"/>
  <hyperlinks>
    <hyperlink ref="B48" location="目次!A1" display="目次へ戻る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1"/>
  <sheetViews>
    <sheetView showGridLines="0" zoomScaleSheetLayoutView="100" workbookViewId="0">
      <selection activeCell="A9" sqref="A9"/>
    </sheetView>
  </sheetViews>
  <sheetFormatPr defaultRowHeight="13.5" x14ac:dyDescent="0.4"/>
  <cols>
    <col min="1" max="1" width="5.625" style="66" customWidth="1"/>
    <col min="2" max="4" width="24" style="66" customWidth="1"/>
    <col min="5" max="5" width="2.5" style="66" customWidth="1"/>
    <col min="6" max="6" width="9" style="66" customWidth="1"/>
    <col min="7" max="16384" width="9" style="66"/>
  </cols>
  <sheetData>
    <row r="1" spans="1:4" ht="20.25" customHeight="1" x14ac:dyDescent="0.4">
      <c r="A1" s="67" t="s">
        <v>402</v>
      </c>
      <c r="C1" s="76"/>
      <c r="D1" s="68"/>
    </row>
    <row r="2" spans="1:4" ht="15" customHeight="1" x14ac:dyDescent="0.4">
      <c r="B2" s="68"/>
      <c r="C2" s="68"/>
      <c r="D2" s="68"/>
    </row>
    <row r="3" spans="1:4" ht="15" customHeight="1" x14ac:dyDescent="0.4">
      <c r="B3" s="69" t="s">
        <v>24</v>
      </c>
      <c r="C3" s="69" t="s">
        <v>214</v>
      </c>
      <c r="D3" s="69" t="s">
        <v>213</v>
      </c>
    </row>
    <row r="4" spans="1:4" ht="15" customHeight="1" x14ac:dyDescent="0.4">
      <c r="B4" s="70" t="s">
        <v>142</v>
      </c>
      <c r="C4" s="77">
        <v>20615</v>
      </c>
      <c r="D4" s="82">
        <v>47832</v>
      </c>
    </row>
    <row r="5" spans="1:4" ht="15" customHeight="1" x14ac:dyDescent="0.4">
      <c r="B5" s="70" t="s">
        <v>140</v>
      </c>
      <c r="C5" s="77">
        <v>20640</v>
      </c>
      <c r="D5" s="82">
        <v>47844</v>
      </c>
    </row>
    <row r="6" spans="1:4" ht="15" customHeight="1" x14ac:dyDescent="0.4">
      <c r="B6" s="70" t="s">
        <v>137</v>
      </c>
      <c r="C6" s="77">
        <v>20643</v>
      </c>
      <c r="D6" s="82">
        <v>47493</v>
      </c>
    </row>
    <row r="7" spans="1:4" ht="15" customHeight="1" x14ac:dyDescent="0.4">
      <c r="B7" s="71" t="s">
        <v>136</v>
      </c>
      <c r="C7" s="78">
        <v>20566</v>
      </c>
      <c r="D7" s="83">
        <v>47078</v>
      </c>
    </row>
    <row r="8" spans="1:4" ht="15" customHeight="1" x14ac:dyDescent="0.4">
      <c r="B8" s="70" t="s">
        <v>135</v>
      </c>
      <c r="C8" s="77">
        <v>20522</v>
      </c>
      <c r="D8" s="82">
        <v>46717</v>
      </c>
    </row>
    <row r="9" spans="1:4" ht="15" customHeight="1" x14ac:dyDescent="0.4">
      <c r="B9" s="70" t="s">
        <v>133</v>
      </c>
      <c r="C9" s="77">
        <v>20427</v>
      </c>
      <c r="D9" s="82">
        <v>46329</v>
      </c>
    </row>
    <row r="10" spans="1:4" ht="15" customHeight="1" x14ac:dyDescent="0.4">
      <c r="B10" s="70" t="s">
        <v>117</v>
      </c>
      <c r="C10" s="77">
        <v>20391</v>
      </c>
      <c r="D10" s="82">
        <v>46048</v>
      </c>
    </row>
    <row r="11" spans="1:4" ht="15" customHeight="1" x14ac:dyDescent="0.4">
      <c r="B11" s="70" t="s">
        <v>212</v>
      </c>
      <c r="C11" s="77">
        <v>20337</v>
      </c>
      <c r="D11" s="82">
        <v>45666</v>
      </c>
    </row>
    <row r="12" spans="1:4" ht="15" customHeight="1" x14ac:dyDescent="0.4">
      <c r="B12" s="71" t="s">
        <v>198</v>
      </c>
      <c r="C12" s="78">
        <v>20255</v>
      </c>
      <c r="D12" s="83">
        <v>45205</v>
      </c>
    </row>
    <row r="13" spans="1:4" ht="15" customHeight="1" x14ac:dyDescent="0.4">
      <c r="B13" s="70" t="s">
        <v>210</v>
      </c>
      <c r="C13" s="77">
        <v>17387</v>
      </c>
      <c r="D13" s="82">
        <v>42144</v>
      </c>
    </row>
    <row r="14" spans="1:4" ht="15" customHeight="1" x14ac:dyDescent="0.4">
      <c r="B14" s="70" t="s">
        <v>208</v>
      </c>
      <c r="C14" s="77">
        <v>17291</v>
      </c>
      <c r="D14" s="82">
        <v>41730</v>
      </c>
    </row>
    <row r="15" spans="1:4" ht="15" customHeight="1" x14ac:dyDescent="0.4">
      <c r="B15" s="70" t="s">
        <v>205</v>
      </c>
      <c r="C15" s="77">
        <v>17184</v>
      </c>
      <c r="D15" s="82">
        <v>41339</v>
      </c>
    </row>
    <row r="16" spans="1:4" ht="15" customHeight="1" x14ac:dyDescent="0.4">
      <c r="B16" s="70" t="s">
        <v>203</v>
      </c>
      <c r="C16" s="77">
        <v>17073</v>
      </c>
      <c r="D16" s="82">
        <v>40858</v>
      </c>
    </row>
    <row r="17" spans="2:4" ht="15" customHeight="1" x14ac:dyDescent="0.4">
      <c r="B17" s="71" t="s">
        <v>202</v>
      </c>
      <c r="C17" s="78">
        <v>16976</v>
      </c>
      <c r="D17" s="83">
        <v>40433</v>
      </c>
    </row>
    <row r="18" spans="2:4" ht="15" customHeight="1" x14ac:dyDescent="0.4">
      <c r="B18" s="70" t="s">
        <v>197</v>
      </c>
      <c r="C18" s="77">
        <v>16824</v>
      </c>
      <c r="D18" s="82">
        <v>39853</v>
      </c>
    </row>
    <row r="19" spans="2:4" ht="15" customHeight="1" x14ac:dyDescent="0.4">
      <c r="B19" s="70" t="s">
        <v>196</v>
      </c>
      <c r="C19" s="77">
        <v>16644</v>
      </c>
      <c r="D19" s="82">
        <v>39293</v>
      </c>
    </row>
    <row r="20" spans="2:4" ht="15" customHeight="1" x14ac:dyDescent="0.4">
      <c r="B20" s="70" t="s">
        <v>193</v>
      </c>
      <c r="C20" s="77">
        <v>16502</v>
      </c>
      <c r="D20" s="82">
        <v>38897</v>
      </c>
    </row>
    <row r="21" spans="2:4" ht="15" customHeight="1" x14ac:dyDescent="0.4">
      <c r="B21" s="70" t="s">
        <v>114</v>
      </c>
      <c r="C21" s="77">
        <v>16330</v>
      </c>
      <c r="D21" s="82">
        <v>38275</v>
      </c>
    </row>
    <row r="22" spans="2:4" ht="15" customHeight="1" x14ac:dyDescent="0.4">
      <c r="B22" s="71" t="s">
        <v>113</v>
      </c>
      <c r="C22" s="78">
        <v>16129</v>
      </c>
      <c r="D22" s="83">
        <v>37768</v>
      </c>
    </row>
    <row r="23" spans="2:4" ht="15" customHeight="1" x14ac:dyDescent="0.4">
      <c r="B23" s="72" t="s">
        <v>112</v>
      </c>
      <c r="C23" s="79">
        <v>15941</v>
      </c>
      <c r="D23" s="84">
        <v>37212</v>
      </c>
    </row>
    <row r="24" spans="2:4" ht="15" customHeight="1" x14ac:dyDescent="0.4">
      <c r="B24" s="70" t="s">
        <v>111</v>
      </c>
      <c r="C24" s="77">
        <v>15739</v>
      </c>
      <c r="D24" s="82">
        <v>36636</v>
      </c>
    </row>
    <row r="25" spans="2:4" ht="15" customHeight="1" x14ac:dyDescent="0.4">
      <c r="B25" s="70" t="s">
        <v>70</v>
      </c>
      <c r="C25" s="77">
        <v>15531</v>
      </c>
      <c r="D25" s="82">
        <v>36067</v>
      </c>
    </row>
    <row r="26" spans="2:4" ht="15" customHeight="1" x14ac:dyDescent="0.4">
      <c r="B26" s="73" t="s">
        <v>93</v>
      </c>
      <c r="C26" s="80">
        <v>15350</v>
      </c>
      <c r="D26" s="85">
        <v>35521</v>
      </c>
    </row>
    <row r="27" spans="2:4" ht="15" customHeight="1" x14ac:dyDescent="0.4">
      <c r="C27" s="409" t="s">
        <v>110</v>
      </c>
      <c r="D27" s="409"/>
    </row>
    <row r="28" spans="2:4" ht="15" customHeight="1" x14ac:dyDescent="0.4">
      <c r="B28" s="68" t="s">
        <v>192</v>
      </c>
    </row>
    <row r="29" spans="2:4" ht="15" customHeight="1" x14ac:dyDescent="0.4">
      <c r="C29" s="68"/>
      <c r="D29" s="68"/>
    </row>
    <row r="30" spans="2:4" ht="15" customHeight="1" x14ac:dyDescent="0.4">
      <c r="B30" s="74" t="s">
        <v>42</v>
      </c>
    </row>
    <row r="31" spans="2:4" x14ac:dyDescent="0.4">
      <c r="B31" s="75"/>
      <c r="C31" s="81"/>
      <c r="D31" s="81"/>
    </row>
  </sheetData>
  <sheetProtection sheet="1" objects="1" scenarios="1"/>
  <mergeCells count="1">
    <mergeCell ref="C27:D27"/>
  </mergeCells>
  <phoneticPr fontId="3"/>
  <hyperlinks>
    <hyperlink ref="B30" location="目次!A1" display="目次へ戻る" xr:uid="{00000000-0004-0000-04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2"/>
  <sheetViews>
    <sheetView showGridLines="0" zoomScaleSheetLayoutView="100" workbookViewId="0">
      <selection activeCell="E13" sqref="E13"/>
    </sheetView>
  </sheetViews>
  <sheetFormatPr defaultRowHeight="13.5" x14ac:dyDescent="0.4"/>
  <cols>
    <col min="1" max="1" width="5.625" style="13" customWidth="1"/>
    <col min="2" max="2" width="16.25" style="13" customWidth="1"/>
    <col min="3" max="4" width="11.75" style="13" customWidth="1"/>
    <col min="5" max="5" width="55.5" style="13" bestFit="1" customWidth="1"/>
    <col min="6" max="7" width="9" style="13" customWidth="1"/>
    <col min="8" max="8" width="10" style="13" customWidth="1"/>
    <col min="9" max="9" width="9" style="13" customWidth="1"/>
    <col min="10" max="16384" width="9" style="13"/>
  </cols>
  <sheetData>
    <row r="1" spans="1:8" s="86" customFormat="1" ht="21" customHeight="1" x14ac:dyDescent="0.4">
      <c r="A1" s="15" t="s">
        <v>404</v>
      </c>
      <c r="C1" s="90"/>
      <c r="D1" s="90"/>
      <c r="E1" s="26"/>
    </row>
    <row r="2" spans="1:8" ht="15" customHeight="1" x14ac:dyDescent="0.15">
      <c r="A2" s="87"/>
      <c r="B2" s="17"/>
      <c r="C2" s="91"/>
      <c r="D2" s="91"/>
      <c r="E2" s="17"/>
      <c r="H2" s="109"/>
    </row>
    <row r="3" spans="1:8" ht="15" customHeight="1" x14ac:dyDescent="0.15">
      <c r="A3" s="88"/>
      <c r="B3" s="410" t="s">
        <v>569</v>
      </c>
      <c r="C3" s="92" t="s">
        <v>575</v>
      </c>
      <c r="D3" s="92" t="s">
        <v>576</v>
      </c>
      <c r="H3" s="109"/>
    </row>
    <row r="4" spans="1:8" ht="15" customHeight="1" x14ac:dyDescent="0.4">
      <c r="A4" s="88"/>
      <c r="B4" s="411"/>
      <c r="C4" s="93" t="s">
        <v>222</v>
      </c>
      <c r="D4" s="99" t="s">
        <v>223</v>
      </c>
    </row>
    <row r="5" spans="1:8" ht="15" customHeight="1" x14ac:dyDescent="0.4">
      <c r="A5" s="88"/>
      <c r="B5" s="19" t="s">
        <v>570</v>
      </c>
      <c r="C5" s="94">
        <v>117.05809128630706</v>
      </c>
      <c r="D5" s="100">
        <v>99.319372031946699</v>
      </c>
      <c r="F5" s="40"/>
      <c r="G5" s="40"/>
    </row>
    <row r="6" spans="1:8" ht="15" customHeight="1" x14ac:dyDescent="0.4">
      <c r="A6" s="88"/>
      <c r="B6" s="20" t="s">
        <v>572</v>
      </c>
      <c r="C6" s="95">
        <v>859.02517407605774</v>
      </c>
      <c r="D6" s="101">
        <v>36.663315708814778</v>
      </c>
      <c r="F6" s="40"/>
      <c r="G6" s="40"/>
    </row>
    <row r="7" spans="1:8" ht="15" customHeight="1" x14ac:dyDescent="0.15">
      <c r="A7" s="88"/>
      <c r="B7" s="20" t="s">
        <v>58</v>
      </c>
      <c r="C7" s="95">
        <v>57.819131570355864</v>
      </c>
      <c r="D7" s="101">
        <v>141.31846190057738</v>
      </c>
      <c r="E7" s="105" t="s">
        <v>599</v>
      </c>
      <c r="F7" s="40"/>
      <c r="G7" s="40"/>
      <c r="H7" s="109"/>
    </row>
    <row r="8" spans="1:8" ht="15" customHeight="1" x14ac:dyDescent="0.15">
      <c r="B8" s="20" t="s">
        <v>10</v>
      </c>
      <c r="C8" s="95">
        <v>39.202243689622932</v>
      </c>
      <c r="D8" s="101">
        <v>171.62447516084947</v>
      </c>
      <c r="E8" s="106" t="s">
        <v>186</v>
      </c>
      <c r="F8" s="40"/>
      <c r="G8" s="40"/>
      <c r="H8" s="109"/>
    </row>
    <row r="9" spans="1:8" ht="15" customHeight="1" x14ac:dyDescent="0.15">
      <c r="B9" s="20" t="s">
        <v>357</v>
      </c>
      <c r="C9" s="95">
        <v>17.276349148859108</v>
      </c>
      <c r="D9" s="101">
        <v>258.52866165792858</v>
      </c>
      <c r="E9" s="106" t="s">
        <v>577</v>
      </c>
      <c r="F9" s="40"/>
      <c r="G9" s="40"/>
      <c r="H9" s="109"/>
    </row>
    <row r="10" spans="1:8" ht="15" customHeight="1" x14ac:dyDescent="0.15">
      <c r="B10" s="20" t="s">
        <v>573</v>
      </c>
      <c r="C10" s="95">
        <v>271.25220458553787</v>
      </c>
      <c r="D10" s="101">
        <v>65.245121748451993</v>
      </c>
      <c r="F10" s="40"/>
      <c r="G10" s="40"/>
      <c r="H10" s="109"/>
    </row>
    <row r="11" spans="1:8" ht="15" customHeight="1" x14ac:dyDescent="0.4">
      <c r="B11" s="20" t="s">
        <v>218</v>
      </c>
      <c r="C11" s="95">
        <v>52.28553537883532</v>
      </c>
      <c r="D11" s="101">
        <v>148.6085868761067</v>
      </c>
      <c r="E11" s="106" t="s">
        <v>578</v>
      </c>
      <c r="F11" s="40"/>
      <c r="G11" s="40"/>
    </row>
    <row r="12" spans="1:8" ht="15" customHeight="1" x14ac:dyDescent="0.4">
      <c r="B12" s="20" t="s">
        <v>574</v>
      </c>
      <c r="C12" s="95">
        <v>39.044481054365733</v>
      </c>
      <c r="D12" s="101">
        <v>171.97085745609891</v>
      </c>
      <c r="E12" s="106" t="s">
        <v>473</v>
      </c>
      <c r="F12" s="44"/>
      <c r="G12" s="44"/>
    </row>
    <row r="13" spans="1:8" ht="15" customHeight="1" x14ac:dyDescent="0.4">
      <c r="B13" s="89" t="s">
        <v>118</v>
      </c>
      <c r="C13" s="96">
        <v>8.9279180387852186</v>
      </c>
      <c r="D13" s="102">
        <v>359.63304222079967</v>
      </c>
      <c r="E13" s="106" t="s">
        <v>579</v>
      </c>
      <c r="F13" s="44"/>
      <c r="G13" s="44"/>
    </row>
    <row r="14" spans="1:8" ht="15" customHeight="1" x14ac:dyDescent="0.4">
      <c r="C14" s="97"/>
      <c r="D14" s="103"/>
      <c r="E14" s="44"/>
    </row>
    <row r="15" spans="1:8" ht="15" customHeight="1" x14ac:dyDescent="0.4">
      <c r="B15" s="16" t="s">
        <v>42</v>
      </c>
    </row>
    <row r="16" spans="1:8" ht="15" customHeight="1" x14ac:dyDescent="0.4">
      <c r="E16" s="17"/>
      <c r="G16" s="107"/>
    </row>
    <row r="17" spans="2:7" ht="15" customHeight="1" x14ac:dyDescent="0.4">
      <c r="E17" s="126" t="s">
        <v>602</v>
      </c>
      <c r="G17" s="107"/>
    </row>
    <row r="18" spans="2:7" ht="15" customHeight="1" x14ac:dyDescent="0.4">
      <c r="E18" s="17" t="s">
        <v>529</v>
      </c>
      <c r="G18" s="108"/>
    </row>
    <row r="19" spans="2:7" ht="15" customHeight="1" x14ac:dyDescent="0.4">
      <c r="B19" s="13" t="s">
        <v>105</v>
      </c>
      <c r="E19" s="17" t="s">
        <v>211</v>
      </c>
      <c r="G19" s="108"/>
    </row>
    <row r="20" spans="2:7" ht="15" customHeight="1" x14ac:dyDescent="0.4">
      <c r="E20" s="17"/>
      <c r="G20" s="108"/>
    </row>
    <row r="22" spans="2:7" x14ac:dyDescent="0.4">
      <c r="B22" s="404" t="s">
        <v>600</v>
      </c>
      <c r="C22" s="14"/>
      <c r="D22" s="14"/>
    </row>
    <row r="23" spans="2:7" x14ac:dyDescent="0.4">
      <c r="B23" s="42" t="s">
        <v>151</v>
      </c>
      <c r="C23" s="42" t="s">
        <v>531</v>
      </c>
      <c r="D23" s="42" t="s">
        <v>538</v>
      </c>
    </row>
    <row r="24" spans="2:7" x14ac:dyDescent="0.4">
      <c r="B24" s="17" t="s">
        <v>584</v>
      </c>
      <c r="C24" s="98">
        <f>27697/241</f>
        <v>114.9253112033195</v>
      </c>
      <c r="D24" s="104">
        <f t="shared" ref="D24:D32" si="0">SQRT(2)/SQRT(C24*SQRT(3))*1000</f>
        <v>100.23671836873515</v>
      </c>
      <c r="E24" s="14"/>
    </row>
    <row r="25" spans="2:7" x14ac:dyDescent="0.4">
      <c r="B25" s="17" t="s">
        <v>542</v>
      </c>
      <c r="C25" s="98">
        <f>(19431-3669)/18.67</f>
        <v>844.24209962506688</v>
      </c>
      <c r="D25" s="104">
        <f t="shared" si="0"/>
        <v>36.982918593634245</v>
      </c>
      <c r="E25" s="14"/>
    </row>
    <row r="26" spans="2:7" x14ac:dyDescent="0.4">
      <c r="B26" s="17" t="s">
        <v>565</v>
      </c>
      <c r="C26" s="98">
        <f>1712/30.63</f>
        <v>55.892915442376754</v>
      </c>
      <c r="D26" s="104">
        <f t="shared" si="0"/>
        <v>143.73293781422623</v>
      </c>
      <c r="E26" s="14"/>
    </row>
    <row r="27" spans="2:7" x14ac:dyDescent="0.4">
      <c r="B27" s="17" t="s">
        <v>585</v>
      </c>
      <c r="C27" s="98">
        <f>1243/32.09</f>
        <v>38.734808351511369</v>
      </c>
      <c r="D27" s="104">
        <f t="shared" si="0"/>
        <v>172.656915645407</v>
      </c>
    </row>
    <row r="28" spans="2:7" x14ac:dyDescent="0.4">
      <c r="B28" s="17" t="s">
        <v>251</v>
      </c>
      <c r="C28" s="98">
        <f>929/55.22</f>
        <v>16.823614632379574</v>
      </c>
      <c r="D28" s="104">
        <f t="shared" si="0"/>
        <v>261.98415659970681</v>
      </c>
    </row>
    <row r="29" spans="2:7" x14ac:dyDescent="0.4">
      <c r="B29" s="17" t="s">
        <v>417</v>
      </c>
      <c r="C29" s="98">
        <f>(873+3669)/17.01</f>
        <v>267.01940035273367</v>
      </c>
      <c r="D29" s="104">
        <f t="shared" si="0"/>
        <v>65.760222809612301</v>
      </c>
    </row>
    <row r="30" spans="2:7" x14ac:dyDescent="0.4">
      <c r="B30" s="17" t="s">
        <v>586</v>
      </c>
      <c r="C30" s="98">
        <f>2441/47.91</f>
        <v>50.949697349196413</v>
      </c>
      <c r="D30" s="104">
        <f t="shared" si="0"/>
        <v>150.54414859930196</v>
      </c>
    </row>
    <row r="31" spans="2:7" x14ac:dyDescent="0.4">
      <c r="B31" s="17" t="s">
        <v>526</v>
      </c>
      <c r="C31" s="98">
        <f>462/12.14</f>
        <v>38.056013179571664</v>
      </c>
      <c r="D31" s="104">
        <f t="shared" si="0"/>
        <v>174.18992803873243</v>
      </c>
    </row>
    <row r="32" spans="2:7" x14ac:dyDescent="0.4">
      <c r="B32" s="17" t="s">
        <v>587</v>
      </c>
      <c r="C32" s="98">
        <f>233/27.33</f>
        <v>8.5254299304793264</v>
      </c>
      <c r="D32" s="104">
        <f t="shared" si="0"/>
        <v>368.02433742242431</v>
      </c>
    </row>
  </sheetData>
  <sheetProtection sheet="1" objects="1" scenarios="1"/>
  <mergeCells count="1">
    <mergeCell ref="B3:B4"/>
  </mergeCells>
  <phoneticPr fontId="3"/>
  <hyperlinks>
    <hyperlink ref="B15" location="目次!A1" display="目次へ戻る" xr:uid="{00000000-0004-0000-0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  <colBreaks count="1" manualBreakCount="1">
    <brk id="7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8"/>
  <sheetViews>
    <sheetView showGridLines="0" zoomScaleSheetLayoutView="100" workbookViewId="0">
      <selection activeCell="E11" sqref="E11"/>
    </sheetView>
  </sheetViews>
  <sheetFormatPr defaultRowHeight="13.5" x14ac:dyDescent="0.4"/>
  <cols>
    <col min="1" max="1" width="5.625" style="13" customWidth="1"/>
    <col min="2" max="2" width="20.25" style="13" bestFit="1" customWidth="1"/>
    <col min="3" max="5" width="20" style="13" bestFit="1" customWidth="1"/>
    <col min="6" max="6" width="13.375" style="13" customWidth="1"/>
    <col min="7" max="7" width="10" style="13" customWidth="1"/>
    <col min="8" max="8" width="9" style="13" customWidth="1"/>
    <col min="9" max="16384" width="9" style="13"/>
  </cols>
  <sheetData>
    <row r="1" spans="1:7" s="86" customFormat="1" ht="21" customHeight="1" x14ac:dyDescent="0.4">
      <c r="A1" s="15" t="s">
        <v>266</v>
      </c>
      <c r="C1" s="26"/>
    </row>
    <row r="2" spans="1:7" ht="15" customHeight="1" x14ac:dyDescent="0.15">
      <c r="B2" s="107"/>
      <c r="C2" s="17"/>
      <c r="F2" s="109"/>
      <c r="G2" s="109"/>
    </row>
    <row r="3" spans="1:7" ht="15" customHeight="1" x14ac:dyDescent="0.15">
      <c r="B3" s="110"/>
      <c r="C3" s="113" t="s">
        <v>238</v>
      </c>
      <c r="D3" s="113" t="s">
        <v>4</v>
      </c>
      <c r="E3" s="109"/>
      <c r="F3" s="109"/>
      <c r="G3" s="109"/>
    </row>
    <row r="4" spans="1:7" ht="15" customHeight="1" x14ac:dyDescent="0.4">
      <c r="B4" s="111" t="s">
        <v>588</v>
      </c>
      <c r="C4" s="114" t="s">
        <v>232</v>
      </c>
      <c r="D4" s="114" t="s">
        <v>561</v>
      </c>
    </row>
    <row r="5" spans="1:7" ht="15" customHeight="1" x14ac:dyDescent="0.4">
      <c r="B5" s="111" t="s">
        <v>235</v>
      </c>
      <c r="C5" s="114" t="s">
        <v>232</v>
      </c>
      <c r="D5" s="114" t="s">
        <v>228</v>
      </c>
      <c r="E5" s="44"/>
    </row>
    <row r="6" spans="1:7" ht="15" customHeight="1" x14ac:dyDescent="0.4">
      <c r="B6" s="111" t="s">
        <v>230</v>
      </c>
      <c r="C6" s="114" t="s">
        <v>229</v>
      </c>
      <c r="D6" s="114" t="s">
        <v>228</v>
      </c>
    </row>
    <row r="7" spans="1:7" ht="15" customHeight="1" x14ac:dyDescent="0.4">
      <c r="B7" s="111" t="s">
        <v>68</v>
      </c>
      <c r="C7" s="114" t="s">
        <v>232</v>
      </c>
      <c r="D7" s="114" t="s">
        <v>508</v>
      </c>
    </row>
    <row r="8" spans="1:7" ht="15" customHeight="1" x14ac:dyDescent="0.15">
      <c r="D8" s="112" t="s">
        <v>591</v>
      </c>
      <c r="F8" s="109"/>
      <c r="G8" s="109"/>
    </row>
    <row r="9" spans="1:7" ht="15" customHeight="1" x14ac:dyDescent="0.15">
      <c r="D9" s="14"/>
      <c r="F9" s="109"/>
      <c r="G9" s="109"/>
    </row>
    <row r="10" spans="1:7" ht="15" customHeight="1" x14ac:dyDescent="0.15">
      <c r="B10" s="16" t="s">
        <v>42</v>
      </c>
      <c r="C10" s="44"/>
      <c r="D10" s="14"/>
      <c r="F10" s="109"/>
      <c r="G10" s="109"/>
    </row>
    <row r="11" spans="1:7" ht="15" customHeight="1" x14ac:dyDescent="0.15">
      <c r="B11" s="412"/>
      <c r="C11" s="412"/>
      <c r="D11" s="412"/>
      <c r="F11" s="109"/>
      <c r="G11" s="109"/>
    </row>
    <row r="12" spans="1:7" ht="15" customHeight="1" x14ac:dyDescent="0.15">
      <c r="F12" s="109"/>
      <c r="G12" s="109"/>
    </row>
    <row r="13" spans="1:7" ht="15" customHeight="1" x14ac:dyDescent="0.4"/>
    <row r="14" spans="1:7" ht="15" customHeight="1" x14ac:dyDescent="0.4"/>
    <row r="15" spans="1:7" ht="15" customHeight="1" x14ac:dyDescent="0.4"/>
    <row r="16" spans="1:7" ht="15" customHeight="1" x14ac:dyDescent="0.4"/>
    <row r="17" spans="1:2" ht="15" customHeight="1" x14ac:dyDescent="0.4"/>
    <row r="18" spans="1:2" ht="15" customHeight="1" x14ac:dyDescent="0.4"/>
    <row r="19" spans="1:2" ht="15" customHeight="1" x14ac:dyDescent="0.4"/>
    <row r="20" spans="1:2" ht="15" customHeight="1" x14ac:dyDescent="0.4">
      <c r="B20" s="14"/>
    </row>
    <row r="21" spans="1:2" ht="15" customHeight="1" x14ac:dyDescent="0.4">
      <c r="B21" s="42"/>
    </row>
    <row r="22" spans="1:2" ht="15" customHeight="1" x14ac:dyDescent="0.4">
      <c r="B22" s="104"/>
    </row>
    <row r="23" spans="1:2" ht="15" customHeight="1" x14ac:dyDescent="0.4">
      <c r="B23" s="104"/>
    </row>
    <row r="24" spans="1:2" ht="15" customHeight="1" x14ac:dyDescent="0.4">
      <c r="B24" s="104"/>
    </row>
    <row r="25" spans="1:2" ht="15" customHeight="1" x14ac:dyDescent="0.4">
      <c r="A25" s="14"/>
      <c r="B25" s="104"/>
    </row>
    <row r="26" spans="1:2" ht="15" customHeight="1" x14ac:dyDescent="0.4">
      <c r="A26" s="42"/>
      <c r="B26" s="104"/>
    </row>
    <row r="27" spans="1:2" ht="15" customHeight="1" x14ac:dyDescent="0.4">
      <c r="A27" s="17"/>
      <c r="B27" s="104"/>
    </row>
    <row r="28" spans="1:2" x14ac:dyDescent="0.4">
      <c r="A28" s="17"/>
      <c r="B28" s="104"/>
    </row>
    <row r="29" spans="1:2" x14ac:dyDescent="0.4">
      <c r="A29" s="17"/>
      <c r="B29" s="104"/>
    </row>
    <row r="30" spans="1:2" x14ac:dyDescent="0.4">
      <c r="A30" s="17"/>
      <c r="B30" s="104"/>
    </row>
    <row r="31" spans="1:2" x14ac:dyDescent="0.4">
      <c r="A31" s="17"/>
    </row>
    <row r="32" spans="1:2" x14ac:dyDescent="0.4">
      <c r="A32" s="17"/>
    </row>
    <row r="33" spans="1:6" x14ac:dyDescent="0.4">
      <c r="A33" s="17"/>
    </row>
    <row r="34" spans="1:6" x14ac:dyDescent="0.4">
      <c r="A34" s="17"/>
    </row>
    <row r="35" spans="1:6" x14ac:dyDescent="0.4">
      <c r="A35" s="17"/>
    </row>
    <row r="38" spans="1:6" x14ac:dyDescent="0.4">
      <c r="F38" s="13">
        <v>17469</v>
      </c>
    </row>
  </sheetData>
  <sheetProtection sheet="1" objects="1" scenarios="1"/>
  <mergeCells count="1">
    <mergeCell ref="B11:D11"/>
  </mergeCells>
  <phoneticPr fontId="3"/>
  <hyperlinks>
    <hyperlink ref="B10" location="目次!A1" display="目次へ戻る" xr:uid="{00000000-0004-0000-0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  <colBreaks count="1" manualBreakCount="1">
    <brk id="6" max="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2"/>
  <sheetViews>
    <sheetView showGridLines="0" zoomScaleNormal="100" zoomScaleSheetLayoutView="100" workbookViewId="0">
      <selection activeCell="H40" sqref="H40"/>
    </sheetView>
  </sheetViews>
  <sheetFormatPr defaultRowHeight="13.5" x14ac:dyDescent="0.4"/>
  <cols>
    <col min="1" max="1" width="5.625" style="115" customWidth="1"/>
    <col min="2" max="2" width="12.625" style="115" customWidth="1"/>
    <col min="3" max="4" width="8.625" style="115" customWidth="1"/>
    <col min="5" max="6" width="7.625" style="115" customWidth="1"/>
    <col min="7" max="7" width="12.625" style="115" customWidth="1"/>
    <col min="8" max="9" width="8.625" style="115" customWidth="1"/>
    <col min="10" max="11" width="7.625" style="115" customWidth="1"/>
    <col min="12" max="12" width="9" style="115" customWidth="1"/>
    <col min="13" max="16384" width="9" style="115"/>
  </cols>
  <sheetData>
    <row r="1" spans="1:11" s="116" customFormat="1" ht="21" customHeight="1" x14ac:dyDescent="0.4">
      <c r="A1" s="117" t="s">
        <v>594</v>
      </c>
      <c r="D1" s="115"/>
      <c r="E1" s="129"/>
      <c r="F1" s="115"/>
      <c r="G1" s="126"/>
      <c r="H1" s="133"/>
      <c r="I1" s="133"/>
      <c r="J1" s="126"/>
      <c r="K1" s="126"/>
    </row>
    <row r="2" spans="1:11" ht="11.25" customHeight="1" x14ac:dyDescent="0.15">
      <c r="A2" s="118"/>
      <c r="C2" s="126"/>
      <c r="D2" s="126"/>
      <c r="E2" s="126"/>
      <c r="F2" s="126"/>
      <c r="G2" s="126"/>
      <c r="H2" s="133"/>
      <c r="I2" s="133"/>
      <c r="J2" s="413" t="s">
        <v>189</v>
      </c>
      <c r="K2" s="413"/>
    </row>
    <row r="3" spans="1:11" ht="11.25" customHeight="1" x14ac:dyDescent="0.15">
      <c r="A3" s="118"/>
      <c r="B3" s="119" t="s">
        <v>169</v>
      </c>
      <c r="C3" s="119" t="s">
        <v>510</v>
      </c>
      <c r="D3" s="119" t="s">
        <v>226</v>
      </c>
      <c r="E3" s="119" t="s">
        <v>207</v>
      </c>
      <c r="F3" s="119" t="s">
        <v>375</v>
      </c>
      <c r="G3" s="119" t="s">
        <v>169</v>
      </c>
      <c r="H3" s="119" t="s">
        <v>510</v>
      </c>
      <c r="I3" s="119" t="s">
        <v>226</v>
      </c>
      <c r="J3" s="119" t="s">
        <v>207</v>
      </c>
      <c r="K3" s="119" t="s">
        <v>375</v>
      </c>
    </row>
    <row r="4" spans="1:11" ht="11.25" customHeight="1" x14ac:dyDescent="0.4">
      <c r="B4" s="120" t="s">
        <v>541</v>
      </c>
      <c r="C4" s="127">
        <v>11269</v>
      </c>
      <c r="D4" s="127">
        <v>27697</v>
      </c>
      <c r="E4" s="127">
        <v>13339</v>
      </c>
      <c r="F4" s="127">
        <v>14358</v>
      </c>
      <c r="G4" s="130"/>
      <c r="H4" s="130"/>
      <c r="I4" s="130"/>
      <c r="J4" s="130"/>
      <c r="K4" s="130"/>
    </row>
    <row r="5" spans="1:11" ht="11.25" customHeight="1" x14ac:dyDescent="0.4">
      <c r="B5" s="121"/>
      <c r="C5" s="128"/>
      <c r="D5" s="128"/>
      <c r="E5" s="128"/>
      <c r="F5" s="128"/>
      <c r="G5" s="123" t="s">
        <v>17</v>
      </c>
      <c r="H5" s="62">
        <f>SUM(H6:H13)</f>
        <v>428</v>
      </c>
      <c r="I5" s="62">
        <f>SUM(I6:I13)</f>
        <v>1243</v>
      </c>
      <c r="J5" s="62">
        <f>SUM(J6:J13)</f>
        <v>601</v>
      </c>
      <c r="K5" s="62">
        <f>SUM(K6:K13)</f>
        <v>642</v>
      </c>
    </row>
    <row r="6" spans="1:11" ht="11.25" customHeight="1" x14ac:dyDescent="0.4">
      <c r="B6" s="122" t="s">
        <v>542</v>
      </c>
      <c r="C6" s="62">
        <f>SUM(C7:C58)</f>
        <v>7985</v>
      </c>
      <c r="D6" s="62">
        <f>SUM(D7:D58)</f>
        <v>19431</v>
      </c>
      <c r="E6" s="62">
        <f>SUM(E7:E58)</f>
        <v>9351</v>
      </c>
      <c r="F6" s="62">
        <f>SUM(F7:F58)</f>
        <v>10080</v>
      </c>
      <c r="G6" s="123" t="s">
        <v>496</v>
      </c>
      <c r="H6" s="62">
        <v>66</v>
      </c>
      <c r="I6" s="62">
        <v>197</v>
      </c>
      <c r="J6" s="62">
        <v>92</v>
      </c>
      <c r="K6" s="62">
        <v>105</v>
      </c>
    </row>
    <row r="7" spans="1:11" ht="11.25" customHeight="1" x14ac:dyDescent="0.15">
      <c r="A7" s="118"/>
      <c r="B7" s="122" t="s">
        <v>543</v>
      </c>
      <c r="C7" s="62">
        <v>52</v>
      </c>
      <c r="D7" s="62">
        <v>105</v>
      </c>
      <c r="E7" s="62">
        <v>44</v>
      </c>
      <c r="F7" s="62">
        <v>61</v>
      </c>
      <c r="G7" s="123" t="s">
        <v>158</v>
      </c>
      <c r="H7" s="62">
        <v>77</v>
      </c>
      <c r="I7" s="62">
        <v>230</v>
      </c>
      <c r="J7" s="62">
        <v>114</v>
      </c>
      <c r="K7" s="62">
        <v>116</v>
      </c>
    </row>
    <row r="8" spans="1:11" ht="11.25" customHeight="1" x14ac:dyDescent="0.15">
      <c r="A8" s="118"/>
      <c r="B8" s="122" t="s">
        <v>544</v>
      </c>
      <c r="C8" s="62">
        <v>35</v>
      </c>
      <c r="D8" s="62">
        <v>102</v>
      </c>
      <c r="E8" s="62">
        <v>47</v>
      </c>
      <c r="F8" s="62">
        <v>55</v>
      </c>
      <c r="G8" s="123" t="s">
        <v>87</v>
      </c>
      <c r="H8" s="62">
        <v>82</v>
      </c>
      <c r="I8" s="62">
        <v>235</v>
      </c>
      <c r="J8" s="62">
        <v>109</v>
      </c>
      <c r="K8" s="62">
        <v>126</v>
      </c>
    </row>
    <row r="9" spans="1:11" ht="11.25" customHeight="1" x14ac:dyDescent="0.15">
      <c r="A9" s="118"/>
      <c r="B9" s="122" t="s">
        <v>240</v>
      </c>
      <c r="C9" s="62">
        <v>41</v>
      </c>
      <c r="D9" s="62">
        <v>100</v>
      </c>
      <c r="E9" s="62">
        <v>48</v>
      </c>
      <c r="F9" s="62">
        <v>52</v>
      </c>
      <c r="G9" s="123" t="s">
        <v>52</v>
      </c>
      <c r="H9" s="62">
        <v>103</v>
      </c>
      <c r="I9" s="62">
        <v>298</v>
      </c>
      <c r="J9" s="62">
        <v>154</v>
      </c>
      <c r="K9" s="62">
        <v>144</v>
      </c>
    </row>
    <row r="10" spans="1:11" ht="11.25" customHeight="1" x14ac:dyDescent="0.15">
      <c r="A10" s="118"/>
      <c r="B10" s="122" t="s">
        <v>545</v>
      </c>
      <c r="C10" s="62">
        <v>37</v>
      </c>
      <c r="D10" s="62">
        <v>97</v>
      </c>
      <c r="E10" s="62">
        <v>54</v>
      </c>
      <c r="F10" s="62">
        <v>43</v>
      </c>
      <c r="G10" s="123" t="s">
        <v>511</v>
      </c>
      <c r="H10" s="62">
        <v>87</v>
      </c>
      <c r="I10" s="62">
        <v>255</v>
      </c>
      <c r="J10" s="62">
        <v>119</v>
      </c>
      <c r="K10" s="62">
        <v>136</v>
      </c>
    </row>
    <row r="11" spans="1:11" ht="11.25" customHeight="1" x14ac:dyDescent="0.4">
      <c r="B11" s="122" t="s">
        <v>546</v>
      </c>
      <c r="C11" s="62">
        <v>38</v>
      </c>
      <c r="D11" s="62">
        <v>83</v>
      </c>
      <c r="E11" s="62">
        <v>36</v>
      </c>
      <c r="F11" s="62">
        <v>47</v>
      </c>
      <c r="G11" s="123" t="s">
        <v>79</v>
      </c>
      <c r="H11" s="62">
        <v>11</v>
      </c>
      <c r="I11" s="62">
        <v>24</v>
      </c>
      <c r="J11" s="62">
        <v>11</v>
      </c>
      <c r="K11" s="62">
        <v>13</v>
      </c>
    </row>
    <row r="12" spans="1:11" ht="11.25" customHeight="1" x14ac:dyDescent="0.4">
      <c r="B12" s="122" t="s">
        <v>547</v>
      </c>
      <c r="C12" s="62">
        <v>24</v>
      </c>
      <c r="D12" s="62">
        <v>45</v>
      </c>
      <c r="E12" s="62">
        <v>20</v>
      </c>
      <c r="F12" s="62">
        <v>25</v>
      </c>
      <c r="G12" s="123" t="s">
        <v>512</v>
      </c>
      <c r="H12" s="62">
        <v>2</v>
      </c>
      <c r="I12" s="62">
        <v>4</v>
      </c>
      <c r="J12" s="62">
        <v>2</v>
      </c>
      <c r="K12" s="62">
        <v>2</v>
      </c>
    </row>
    <row r="13" spans="1:11" ht="11.25" customHeight="1" x14ac:dyDescent="0.4">
      <c r="B13" s="122" t="s">
        <v>548</v>
      </c>
      <c r="C13" s="62">
        <v>61</v>
      </c>
      <c r="D13" s="62">
        <v>130</v>
      </c>
      <c r="E13" s="62">
        <v>63</v>
      </c>
      <c r="F13" s="62">
        <v>67</v>
      </c>
      <c r="G13" s="123" t="s">
        <v>397</v>
      </c>
      <c r="H13" s="134" t="s">
        <v>250</v>
      </c>
      <c r="I13" s="134" t="s">
        <v>250</v>
      </c>
      <c r="J13" s="134" t="s">
        <v>250</v>
      </c>
      <c r="K13" s="134" t="s">
        <v>250</v>
      </c>
    </row>
    <row r="14" spans="1:11" ht="11.25" customHeight="1" x14ac:dyDescent="0.4">
      <c r="B14" s="122" t="s">
        <v>155</v>
      </c>
      <c r="C14" s="62">
        <v>135</v>
      </c>
      <c r="D14" s="62">
        <v>338</v>
      </c>
      <c r="E14" s="62">
        <v>162</v>
      </c>
      <c r="F14" s="62">
        <v>176</v>
      </c>
      <c r="G14" s="130"/>
      <c r="H14" s="62"/>
      <c r="I14" s="62"/>
      <c r="J14" s="62"/>
      <c r="K14" s="62"/>
    </row>
    <row r="15" spans="1:11" ht="11.25" customHeight="1" x14ac:dyDescent="0.4">
      <c r="B15" s="122" t="s">
        <v>280</v>
      </c>
      <c r="C15" s="62">
        <v>148</v>
      </c>
      <c r="D15" s="62">
        <v>357</v>
      </c>
      <c r="E15" s="62">
        <v>167</v>
      </c>
      <c r="F15" s="62">
        <v>190</v>
      </c>
      <c r="G15" s="123" t="s">
        <v>513</v>
      </c>
      <c r="H15" s="62">
        <f>SUM(H16:H24)</f>
        <v>329</v>
      </c>
      <c r="I15" s="62">
        <f>SUM(I16:I24)</f>
        <v>929</v>
      </c>
      <c r="J15" s="62">
        <f>SUM(J16:J24)</f>
        <v>442</v>
      </c>
      <c r="K15" s="62">
        <f>SUM(K16:K24)</f>
        <v>487</v>
      </c>
    </row>
    <row r="16" spans="1:11" ht="11.25" customHeight="1" x14ac:dyDescent="0.4">
      <c r="B16" s="122" t="s">
        <v>549</v>
      </c>
      <c r="C16" s="62">
        <v>51</v>
      </c>
      <c r="D16" s="62">
        <v>108</v>
      </c>
      <c r="E16" s="62">
        <v>41</v>
      </c>
      <c r="F16" s="62">
        <v>67</v>
      </c>
      <c r="G16" s="123" t="s">
        <v>368</v>
      </c>
      <c r="H16" s="62">
        <v>91</v>
      </c>
      <c r="I16" s="62">
        <v>284</v>
      </c>
      <c r="J16" s="62">
        <v>138</v>
      </c>
      <c r="K16" s="62">
        <v>146</v>
      </c>
    </row>
    <row r="17" spans="2:11" ht="11.25" customHeight="1" x14ac:dyDescent="0.4">
      <c r="B17" s="122" t="s">
        <v>43</v>
      </c>
      <c r="C17" s="62">
        <v>37</v>
      </c>
      <c r="D17" s="62">
        <v>100</v>
      </c>
      <c r="E17" s="62">
        <v>47</v>
      </c>
      <c r="F17" s="62">
        <v>53</v>
      </c>
      <c r="G17" s="123" t="s">
        <v>86</v>
      </c>
      <c r="H17" s="62">
        <v>54</v>
      </c>
      <c r="I17" s="62">
        <v>181</v>
      </c>
      <c r="J17" s="62">
        <v>92</v>
      </c>
      <c r="K17" s="62">
        <v>89</v>
      </c>
    </row>
    <row r="18" spans="2:11" ht="11.25" customHeight="1" x14ac:dyDescent="0.4">
      <c r="B18" s="122" t="s">
        <v>412</v>
      </c>
      <c r="C18" s="62">
        <v>379</v>
      </c>
      <c r="D18" s="62">
        <v>887</v>
      </c>
      <c r="E18" s="62">
        <v>408</v>
      </c>
      <c r="F18" s="62">
        <v>479</v>
      </c>
      <c r="G18" s="123" t="s">
        <v>294</v>
      </c>
      <c r="H18" s="62">
        <v>53</v>
      </c>
      <c r="I18" s="62">
        <v>130</v>
      </c>
      <c r="J18" s="62">
        <v>59</v>
      </c>
      <c r="K18" s="62">
        <v>71</v>
      </c>
    </row>
    <row r="19" spans="2:11" ht="11.25" customHeight="1" x14ac:dyDescent="0.4">
      <c r="B19" s="123" t="s">
        <v>90</v>
      </c>
      <c r="C19" s="62">
        <v>177</v>
      </c>
      <c r="D19" s="62">
        <v>466</v>
      </c>
      <c r="E19" s="62">
        <v>232</v>
      </c>
      <c r="F19" s="62">
        <v>234</v>
      </c>
      <c r="G19" s="123" t="s">
        <v>184</v>
      </c>
      <c r="H19" s="62">
        <v>27</v>
      </c>
      <c r="I19" s="62">
        <v>63</v>
      </c>
      <c r="J19" s="62">
        <v>29</v>
      </c>
      <c r="K19" s="62">
        <v>34</v>
      </c>
    </row>
    <row r="20" spans="2:11" ht="11.25" customHeight="1" x14ac:dyDescent="0.4">
      <c r="B20" s="123" t="s">
        <v>234</v>
      </c>
      <c r="C20" s="62">
        <v>77</v>
      </c>
      <c r="D20" s="62">
        <v>152</v>
      </c>
      <c r="E20" s="62">
        <v>69</v>
      </c>
      <c r="F20" s="62">
        <v>83</v>
      </c>
      <c r="G20" s="123" t="s">
        <v>354</v>
      </c>
      <c r="H20" s="62">
        <v>20</v>
      </c>
      <c r="I20" s="62">
        <v>56</v>
      </c>
      <c r="J20" s="62">
        <v>24</v>
      </c>
      <c r="K20" s="62">
        <v>32</v>
      </c>
    </row>
    <row r="21" spans="2:11" ht="11.25" customHeight="1" x14ac:dyDescent="0.4">
      <c r="B21" s="123" t="s">
        <v>550</v>
      </c>
      <c r="C21" s="62">
        <v>50</v>
      </c>
      <c r="D21" s="62">
        <v>116</v>
      </c>
      <c r="E21" s="62">
        <v>59</v>
      </c>
      <c r="F21" s="62">
        <v>57</v>
      </c>
      <c r="G21" s="123" t="s">
        <v>287</v>
      </c>
      <c r="H21" s="62">
        <v>37</v>
      </c>
      <c r="I21" s="62">
        <v>96</v>
      </c>
      <c r="J21" s="62">
        <v>44</v>
      </c>
      <c r="K21" s="62">
        <v>52</v>
      </c>
    </row>
    <row r="22" spans="2:11" ht="11.25" customHeight="1" x14ac:dyDescent="0.4">
      <c r="B22" s="123" t="s">
        <v>551</v>
      </c>
      <c r="C22" s="62">
        <v>142</v>
      </c>
      <c r="D22" s="62">
        <v>294</v>
      </c>
      <c r="E22" s="62">
        <v>150</v>
      </c>
      <c r="F22" s="62">
        <v>144</v>
      </c>
      <c r="G22" s="123" t="s">
        <v>243</v>
      </c>
      <c r="H22" s="62">
        <v>44</v>
      </c>
      <c r="I22" s="62">
        <v>112</v>
      </c>
      <c r="J22" s="62">
        <v>53</v>
      </c>
      <c r="K22" s="62">
        <v>59</v>
      </c>
    </row>
    <row r="23" spans="2:11" ht="11.25" customHeight="1" x14ac:dyDescent="0.4">
      <c r="B23" s="123" t="s">
        <v>552</v>
      </c>
      <c r="C23" s="62">
        <v>237</v>
      </c>
      <c r="D23" s="62">
        <v>589</v>
      </c>
      <c r="E23" s="62">
        <v>284</v>
      </c>
      <c r="F23" s="62">
        <v>305</v>
      </c>
      <c r="G23" s="123" t="s">
        <v>515</v>
      </c>
      <c r="H23" s="62">
        <v>3</v>
      </c>
      <c r="I23" s="62">
        <v>7</v>
      </c>
      <c r="J23" s="62">
        <v>3</v>
      </c>
      <c r="K23" s="62">
        <v>4</v>
      </c>
    </row>
    <row r="24" spans="2:11" ht="11.25" customHeight="1" x14ac:dyDescent="0.4">
      <c r="B24" s="123" t="s">
        <v>394</v>
      </c>
      <c r="C24" s="62">
        <v>162</v>
      </c>
      <c r="D24" s="62">
        <v>432</v>
      </c>
      <c r="E24" s="62">
        <v>210</v>
      </c>
      <c r="F24" s="62">
        <v>222</v>
      </c>
      <c r="G24" s="123" t="s">
        <v>483</v>
      </c>
      <c r="H24" s="134" t="s">
        <v>250</v>
      </c>
      <c r="I24" s="134" t="s">
        <v>250</v>
      </c>
      <c r="J24" s="134" t="s">
        <v>250</v>
      </c>
      <c r="K24" s="134" t="s">
        <v>250</v>
      </c>
    </row>
    <row r="25" spans="2:11" ht="11.25" customHeight="1" x14ac:dyDescent="0.4">
      <c r="B25" s="123" t="s">
        <v>553</v>
      </c>
      <c r="C25" s="62">
        <v>51</v>
      </c>
      <c r="D25" s="62">
        <v>107</v>
      </c>
      <c r="E25" s="62">
        <v>51</v>
      </c>
      <c r="F25" s="62">
        <v>56</v>
      </c>
      <c r="G25" s="123"/>
      <c r="H25" s="62"/>
      <c r="I25" s="62"/>
      <c r="J25" s="62"/>
      <c r="K25" s="62"/>
    </row>
    <row r="26" spans="2:11" ht="11.25" customHeight="1" x14ac:dyDescent="0.4">
      <c r="B26" s="123" t="s">
        <v>12</v>
      </c>
      <c r="C26" s="62">
        <v>37</v>
      </c>
      <c r="D26" s="62">
        <v>85</v>
      </c>
      <c r="E26" s="62">
        <v>39</v>
      </c>
      <c r="F26" s="62">
        <v>46</v>
      </c>
      <c r="G26" s="123" t="s">
        <v>276</v>
      </c>
      <c r="H26" s="62">
        <f>SUM(H27:H31)</f>
        <v>322</v>
      </c>
      <c r="I26" s="62">
        <f>SUM(I27:I31)</f>
        <v>873</v>
      </c>
      <c r="J26" s="62">
        <f>SUM(J27:J31)</f>
        <v>440</v>
      </c>
      <c r="K26" s="62">
        <f>SUM(K27:K31)</f>
        <v>433</v>
      </c>
    </row>
    <row r="27" spans="2:11" ht="11.25" customHeight="1" x14ac:dyDescent="0.4">
      <c r="B27" s="123" t="s">
        <v>159</v>
      </c>
      <c r="C27" s="62">
        <v>137</v>
      </c>
      <c r="D27" s="62">
        <v>314</v>
      </c>
      <c r="E27" s="62">
        <v>145</v>
      </c>
      <c r="F27" s="62">
        <v>169</v>
      </c>
      <c r="G27" s="123" t="s">
        <v>160</v>
      </c>
      <c r="H27" s="62">
        <v>105</v>
      </c>
      <c r="I27" s="62">
        <v>280</v>
      </c>
      <c r="J27" s="62">
        <v>140</v>
      </c>
      <c r="K27" s="62">
        <v>140</v>
      </c>
    </row>
    <row r="28" spans="2:11" ht="11.25" customHeight="1" x14ac:dyDescent="0.4">
      <c r="B28" s="123" t="s">
        <v>341</v>
      </c>
      <c r="C28" s="62">
        <v>71</v>
      </c>
      <c r="D28" s="62">
        <v>147</v>
      </c>
      <c r="E28" s="62">
        <v>74</v>
      </c>
      <c r="F28" s="62">
        <v>73</v>
      </c>
      <c r="G28" s="123" t="s">
        <v>221</v>
      </c>
      <c r="H28" s="62">
        <v>75</v>
      </c>
      <c r="I28" s="62">
        <v>199</v>
      </c>
      <c r="J28" s="62">
        <v>97</v>
      </c>
      <c r="K28" s="62">
        <v>102</v>
      </c>
    </row>
    <row r="29" spans="2:11" ht="11.25" customHeight="1" x14ac:dyDescent="0.4">
      <c r="B29" s="123" t="s">
        <v>236</v>
      </c>
      <c r="C29" s="62">
        <v>33</v>
      </c>
      <c r="D29" s="62">
        <v>84</v>
      </c>
      <c r="E29" s="62">
        <v>45</v>
      </c>
      <c r="F29" s="62">
        <v>39</v>
      </c>
      <c r="G29" s="123" t="s">
        <v>433</v>
      </c>
      <c r="H29" s="62">
        <v>71</v>
      </c>
      <c r="I29" s="62">
        <v>193</v>
      </c>
      <c r="J29" s="62">
        <v>103</v>
      </c>
      <c r="K29" s="62">
        <v>90</v>
      </c>
    </row>
    <row r="30" spans="2:11" ht="11.25" customHeight="1" x14ac:dyDescent="0.4">
      <c r="B30" s="123" t="s">
        <v>449</v>
      </c>
      <c r="C30" s="62">
        <v>18</v>
      </c>
      <c r="D30" s="62">
        <v>41</v>
      </c>
      <c r="E30" s="62">
        <v>18</v>
      </c>
      <c r="F30" s="62">
        <v>23</v>
      </c>
      <c r="G30" s="123" t="s">
        <v>312</v>
      </c>
      <c r="H30" s="62">
        <v>70</v>
      </c>
      <c r="I30" s="62">
        <v>199</v>
      </c>
      <c r="J30" s="62">
        <v>99</v>
      </c>
      <c r="K30" s="62">
        <v>100</v>
      </c>
    </row>
    <row r="31" spans="2:11" ht="11.25" customHeight="1" x14ac:dyDescent="0.4">
      <c r="B31" s="123" t="s">
        <v>554</v>
      </c>
      <c r="C31" s="62">
        <v>17</v>
      </c>
      <c r="D31" s="62">
        <v>38</v>
      </c>
      <c r="E31" s="62">
        <v>20</v>
      </c>
      <c r="F31" s="62">
        <v>18</v>
      </c>
      <c r="G31" s="123" t="s">
        <v>317</v>
      </c>
      <c r="H31" s="62">
        <v>1</v>
      </c>
      <c r="I31" s="62">
        <v>2</v>
      </c>
      <c r="J31" s="62">
        <v>1</v>
      </c>
      <c r="K31" s="62">
        <v>1</v>
      </c>
    </row>
    <row r="32" spans="2:11" ht="11.25" customHeight="1" x14ac:dyDescent="0.4">
      <c r="B32" s="123" t="s">
        <v>405</v>
      </c>
      <c r="C32" s="62">
        <v>126</v>
      </c>
      <c r="D32" s="62">
        <v>294</v>
      </c>
      <c r="E32" s="62">
        <v>147</v>
      </c>
      <c r="F32" s="62">
        <v>147</v>
      </c>
      <c r="G32" s="123"/>
      <c r="H32" s="62"/>
      <c r="I32" s="62"/>
      <c r="J32" s="62"/>
      <c r="K32" s="62"/>
    </row>
    <row r="33" spans="2:11" ht="11.25" customHeight="1" x14ac:dyDescent="0.4">
      <c r="B33" s="123" t="s">
        <v>263</v>
      </c>
      <c r="C33" s="62">
        <v>81</v>
      </c>
      <c r="D33" s="62">
        <v>192</v>
      </c>
      <c r="E33" s="62">
        <v>84</v>
      </c>
      <c r="F33" s="62">
        <v>108</v>
      </c>
      <c r="G33" s="123" t="s">
        <v>516</v>
      </c>
      <c r="H33" s="62">
        <f>SUM(H34:H47)</f>
        <v>926</v>
      </c>
      <c r="I33" s="62">
        <f>SUM(I34:I47)</f>
        <v>2441</v>
      </c>
      <c r="J33" s="62">
        <f>SUM(J34:J47)</f>
        <v>1202</v>
      </c>
      <c r="K33" s="62">
        <f>SUM(K34:K47)</f>
        <v>1239</v>
      </c>
    </row>
    <row r="34" spans="2:11" ht="11.25" customHeight="1" x14ac:dyDescent="0.4">
      <c r="B34" s="122" t="s">
        <v>555</v>
      </c>
      <c r="C34" s="62">
        <v>182</v>
      </c>
      <c r="D34" s="62">
        <v>403</v>
      </c>
      <c r="E34" s="62">
        <v>195</v>
      </c>
      <c r="F34" s="62">
        <v>208</v>
      </c>
      <c r="G34" s="123" t="s">
        <v>517</v>
      </c>
      <c r="H34" s="62">
        <v>25</v>
      </c>
      <c r="I34" s="62">
        <v>66</v>
      </c>
      <c r="J34" s="62">
        <v>35</v>
      </c>
      <c r="K34" s="62">
        <v>31</v>
      </c>
    </row>
    <row r="35" spans="2:11" ht="11.25" customHeight="1" x14ac:dyDescent="0.4">
      <c r="B35" s="122" t="s">
        <v>556</v>
      </c>
      <c r="C35" s="62">
        <v>405</v>
      </c>
      <c r="D35" s="62">
        <v>1043</v>
      </c>
      <c r="E35" s="62">
        <v>501</v>
      </c>
      <c r="F35" s="62">
        <v>542</v>
      </c>
      <c r="G35" s="123" t="s">
        <v>267</v>
      </c>
      <c r="H35" s="62">
        <v>45</v>
      </c>
      <c r="I35" s="62">
        <v>151</v>
      </c>
      <c r="J35" s="62">
        <v>71</v>
      </c>
      <c r="K35" s="62">
        <v>80</v>
      </c>
    </row>
    <row r="36" spans="2:11" ht="11.25" customHeight="1" x14ac:dyDescent="0.4">
      <c r="B36" s="122" t="s">
        <v>348</v>
      </c>
      <c r="C36" s="62">
        <v>70</v>
      </c>
      <c r="D36" s="62">
        <v>153</v>
      </c>
      <c r="E36" s="62">
        <v>80</v>
      </c>
      <c r="F36" s="62">
        <v>73</v>
      </c>
      <c r="G36" s="123" t="s">
        <v>389</v>
      </c>
      <c r="H36" s="62">
        <v>42</v>
      </c>
      <c r="I36" s="62">
        <v>116</v>
      </c>
      <c r="J36" s="62">
        <v>58</v>
      </c>
      <c r="K36" s="62">
        <v>58</v>
      </c>
    </row>
    <row r="37" spans="2:11" ht="11.25" customHeight="1" x14ac:dyDescent="0.4">
      <c r="B37" s="122" t="s">
        <v>279</v>
      </c>
      <c r="C37" s="62">
        <v>76</v>
      </c>
      <c r="D37" s="62">
        <v>270</v>
      </c>
      <c r="E37" s="62">
        <v>136</v>
      </c>
      <c r="F37" s="62">
        <v>134</v>
      </c>
      <c r="G37" s="123" t="s">
        <v>518</v>
      </c>
      <c r="H37" s="62">
        <v>125</v>
      </c>
      <c r="I37" s="62">
        <v>311</v>
      </c>
      <c r="J37" s="62">
        <v>147</v>
      </c>
      <c r="K37" s="62">
        <v>164</v>
      </c>
    </row>
    <row r="38" spans="2:11" ht="11.25" customHeight="1" x14ac:dyDescent="0.4">
      <c r="B38" s="122" t="s">
        <v>514</v>
      </c>
      <c r="C38" s="62">
        <v>400</v>
      </c>
      <c r="D38" s="62">
        <v>947</v>
      </c>
      <c r="E38" s="62">
        <v>460</v>
      </c>
      <c r="F38" s="62">
        <v>487</v>
      </c>
      <c r="G38" s="123" t="s">
        <v>369</v>
      </c>
      <c r="H38" s="62">
        <v>23</v>
      </c>
      <c r="I38" s="62">
        <v>76</v>
      </c>
      <c r="J38" s="62">
        <v>40</v>
      </c>
      <c r="K38" s="62">
        <v>36</v>
      </c>
    </row>
    <row r="39" spans="2:11" ht="11.25" customHeight="1" x14ac:dyDescent="0.4">
      <c r="B39" s="122" t="s">
        <v>557</v>
      </c>
      <c r="C39" s="62">
        <v>419</v>
      </c>
      <c r="D39" s="62">
        <v>934</v>
      </c>
      <c r="E39" s="62">
        <v>439</v>
      </c>
      <c r="F39" s="62">
        <v>495</v>
      </c>
      <c r="G39" s="123" t="s">
        <v>520</v>
      </c>
      <c r="H39" s="62">
        <v>97</v>
      </c>
      <c r="I39" s="62">
        <v>288</v>
      </c>
      <c r="J39" s="62">
        <v>143</v>
      </c>
      <c r="K39" s="62">
        <v>145</v>
      </c>
    </row>
    <row r="40" spans="2:11" ht="11.25" customHeight="1" x14ac:dyDescent="0.4">
      <c r="B40" s="122" t="s">
        <v>558</v>
      </c>
      <c r="C40" s="62">
        <v>109</v>
      </c>
      <c r="D40" s="62">
        <v>277</v>
      </c>
      <c r="E40" s="62">
        <v>139</v>
      </c>
      <c r="F40" s="62">
        <v>138</v>
      </c>
      <c r="G40" s="123" t="s">
        <v>297</v>
      </c>
      <c r="H40" s="62">
        <v>236</v>
      </c>
      <c r="I40" s="62">
        <v>594</v>
      </c>
      <c r="J40" s="62">
        <v>289</v>
      </c>
      <c r="K40" s="62">
        <v>305</v>
      </c>
    </row>
    <row r="41" spans="2:11" ht="11.25" customHeight="1" x14ac:dyDescent="0.4">
      <c r="B41" s="122" t="s">
        <v>559</v>
      </c>
      <c r="C41" s="62">
        <v>541</v>
      </c>
      <c r="D41" s="62">
        <v>1520</v>
      </c>
      <c r="E41" s="62">
        <v>750</v>
      </c>
      <c r="F41" s="62">
        <v>770</v>
      </c>
      <c r="G41" s="123" t="s">
        <v>48</v>
      </c>
      <c r="H41" s="62">
        <v>47</v>
      </c>
      <c r="I41" s="62">
        <v>137</v>
      </c>
      <c r="J41" s="62">
        <v>70</v>
      </c>
      <c r="K41" s="62">
        <v>67</v>
      </c>
    </row>
    <row r="42" spans="2:11" ht="11.25" customHeight="1" x14ac:dyDescent="0.4">
      <c r="B42" s="122" t="s">
        <v>360</v>
      </c>
      <c r="C42" s="62">
        <v>44</v>
      </c>
      <c r="D42" s="62">
        <v>96</v>
      </c>
      <c r="E42" s="62">
        <v>37</v>
      </c>
      <c r="F42" s="62">
        <v>59</v>
      </c>
      <c r="G42" s="123" t="s">
        <v>521</v>
      </c>
      <c r="H42" s="62">
        <v>70</v>
      </c>
      <c r="I42" s="62">
        <v>171</v>
      </c>
      <c r="J42" s="62">
        <v>87</v>
      </c>
      <c r="K42" s="62">
        <v>84</v>
      </c>
    </row>
    <row r="43" spans="2:11" ht="11.25" customHeight="1" x14ac:dyDescent="0.4">
      <c r="B43" s="122" t="s">
        <v>435</v>
      </c>
      <c r="C43" s="62">
        <v>116</v>
      </c>
      <c r="D43" s="62">
        <v>309</v>
      </c>
      <c r="E43" s="62">
        <v>156</v>
      </c>
      <c r="F43" s="62">
        <v>153</v>
      </c>
      <c r="G43" s="123" t="s">
        <v>499</v>
      </c>
      <c r="H43" s="62">
        <v>35</v>
      </c>
      <c r="I43" s="62">
        <v>71</v>
      </c>
      <c r="J43" s="62">
        <v>42</v>
      </c>
      <c r="K43" s="62">
        <v>29</v>
      </c>
    </row>
    <row r="44" spans="2:11" ht="11.25" customHeight="1" x14ac:dyDescent="0.4">
      <c r="B44" s="122" t="s">
        <v>480</v>
      </c>
      <c r="C44" s="62">
        <v>150</v>
      </c>
      <c r="D44" s="62">
        <v>346</v>
      </c>
      <c r="E44" s="62">
        <v>149</v>
      </c>
      <c r="F44" s="62">
        <v>197</v>
      </c>
      <c r="G44" s="123" t="s">
        <v>522</v>
      </c>
      <c r="H44" s="62">
        <v>61</v>
      </c>
      <c r="I44" s="62">
        <v>173</v>
      </c>
      <c r="J44" s="62">
        <v>79</v>
      </c>
      <c r="K44" s="62">
        <v>94</v>
      </c>
    </row>
    <row r="45" spans="2:11" ht="11.25" customHeight="1" x14ac:dyDescent="0.4">
      <c r="B45" s="122" t="s">
        <v>560</v>
      </c>
      <c r="C45" s="62">
        <v>169</v>
      </c>
      <c r="D45" s="62">
        <v>350</v>
      </c>
      <c r="E45" s="62">
        <v>174</v>
      </c>
      <c r="F45" s="62">
        <v>176</v>
      </c>
      <c r="G45" s="123" t="s">
        <v>237</v>
      </c>
      <c r="H45" s="62">
        <v>78</v>
      </c>
      <c r="I45" s="62">
        <v>197</v>
      </c>
      <c r="J45" s="62">
        <v>98</v>
      </c>
      <c r="K45" s="62">
        <v>99</v>
      </c>
    </row>
    <row r="46" spans="2:11" ht="11.25" customHeight="1" x14ac:dyDescent="0.4">
      <c r="B46" s="122" t="s">
        <v>244</v>
      </c>
      <c r="C46" s="62">
        <v>364</v>
      </c>
      <c r="D46" s="62">
        <v>866</v>
      </c>
      <c r="E46" s="62">
        <v>422</v>
      </c>
      <c r="F46" s="62">
        <v>444</v>
      </c>
      <c r="G46" s="123" t="s">
        <v>524</v>
      </c>
      <c r="H46" s="62">
        <v>34</v>
      </c>
      <c r="I46" s="62">
        <v>75</v>
      </c>
      <c r="J46" s="62">
        <v>36</v>
      </c>
      <c r="K46" s="62">
        <v>39</v>
      </c>
    </row>
    <row r="47" spans="2:11" ht="11.25" customHeight="1" x14ac:dyDescent="0.4">
      <c r="B47" s="122" t="s">
        <v>484</v>
      </c>
      <c r="C47" s="62">
        <v>287</v>
      </c>
      <c r="D47" s="62">
        <v>652</v>
      </c>
      <c r="E47" s="62">
        <v>307</v>
      </c>
      <c r="F47" s="62">
        <v>345</v>
      </c>
      <c r="G47" s="123" t="s">
        <v>525</v>
      </c>
      <c r="H47" s="62">
        <v>8</v>
      </c>
      <c r="I47" s="62">
        <v>15</v>
      </c>
      <c r="J47" s="62">
        <v>7</v>
      </c>
      <c r="K47" s="62">
        <v>8</v>
      </c>
    </row>
    <row r="48" spans="2:11" ht="11.25" customHeight="1" x14ac:dyDescent="0.4">
      <c r="B48" s="122" t="s">
        <v>224</v>
      </c>
      <c r="C48" s="62">
        <v>27</v>
      </c>
      <c r="D48" s="62">
        <v>57</v>
      </c>
      <c r="E48" s="62">
        <v>27</v>
      </c>
      <c r="F48" s="62">
        <v>30</v>
      </c>
      <c r="G48" s="130"/>
      <c r="H48" s="62"/>
      <c r="I48" s="62"/>
      <c r="J48" s="62"/>
      <c r="K48" s="62"/>
    </row>
    <row r="49" spans="2:11" ht="11.25" customHeight="1" x14ac:dyDescent="0.4">
      <c r="B49" s="122" t="s">
        <v>466</v>
      </c>
      <c r="C49" s="62">
        <v>70</v>
      </c>
      <c r="D49" s="62">
        <v>236</v>
      </c>
      <c r="E49" s="62">
        <v>111</v>
      </c>
      <c r="F49" s="62">
        <v>125</v>
      </c>
      <c r="G49" s="123" t="s">
        <v>526</v>
      </c>
      <c r="H49" s="62">
        <f>SUM(H50:H51)</f>
        <v>181</v>
      </c>
      <c r="I49" s="62">
        <f>SUM(I50:I51)</f>
        <v>462</v>
      </c>
      <c r="J49" s="62">
        <f>SUM(J50:J51)</f>
        <v>218</v>
      </c>
      <c r="K49" s="62">
        <f>SUM(K50:K51)</f>
        <v>244</v>
      </c>
    </row>
    <row r="50" spans="2:11" ht="11.25" customHeight="1" x14ac:dyDescent="0.4">
      <c r="B50" s="122" t="s">
        <v>187</v>
      </c>
      <c r="C50" s="62">
        <v>308</v>
      </c>
      <c r="D50" s="62">
        <v>756</v>
      </c>
      <c r="E50" s="62">
        <v>367</v>
      </c>
      <c r="F50" s="62">
        <v>389</v>
      </c>
      <c r="G50" s="123" t="s">
        <v>527</v>
      </c>
      <c r="H50" s="62">
        <v>81</v>
      </c>
      <c r="I50" s="62">
        <v>197</v>
      </c>
      <c r="J50" s="62">
        <v>92</v>
      </c>
      <c r="K50" s="62">
        <v>105</v>
      </c>
    </row>
    <row r="51" spans="2:11" ht="11.25" customHeight="1" x14ac:dyDescent="0.4">
      <c r="B51" s="122" t="s">
        <v>455</v>
      </c>
      <c r="C51" s="62">
        <v>66</v>
      </c>
      <c r="D51" s="62">
        <v>129</v>
      </c>
      <c r="E51" s="62">
        <v>58</v>
      </c>
      <c r="F51" s="62">
        <v>71</v>
      </c>
      <c r="G51" s="123" t="s">
        <v>528</v>
      </c>
      <c r="H51" s="62">
        <v>100</v>
      </c>
      <c r="I51" s="62">
        <v>265</v>
      </c>
      <c r="J51" s="62">
        <v>126</v>
      </c>
      <c r="K51" s="62">
        <v>139</v>
      </c>
    </row>
    <row r="52" spans="2:11" ht="11.25" customHeight="1" x14ac:dyDescent="0.4">
      <c r="B52" s="123" t="s">
        <v>426</v>
      </c>
      <c r="C52" s="62">
        <v>236</v>
      </c>
      <c r="D52" s="62">
        <v>615</v>
      </c>
      <c r="E52" s="62">
        <v>308</v>
      </c>
      <c r="F52" s="62">
        <v>307</v>
      </c>
      <c r="G52" s="130"/>
      <c r="H52" s="62"/>
      <c r="I52" s="62"/>
      <c r="J52" s="62"/>
      <c r="K52" s="62"/>
    </row>
    <row r="53" spans="2:11" ht="11.25" customHeight="1" x14ac:dyDescent="0.4">
      <c r="B53" s="123" t="s">
        <v>562</v>
      </c>
      <c r="C53" s="62">
        <v>406</v>
      </c>
      <c r="D53" s="62">
        <v>1063</v>
      </c>
      <c r="E53" s="62">
        <v>514</v>
      </c>
      <c r="F53" s="62">
        <v>549</v>
      </c>
      <c r="G53" s="123" t="s">
        <v>530</v>
      </c>
      <c r="H53" s="62">
        <f>SUM(H54:H63)</f>
        <v>105</v>
      </c>
      <c r="I53" s="62">
        <f>SUM(I54:I63)</f>
        <v>233</v>
      </c>
      <c r="J53" s="62">
        <f>SUM(J54:J63)</f>
        <v>124</v>
      </c>
      <c r="K53" s="62">
        <f>SUM(K54:K63)</f>
        <v>109</v>
      </c>
    </row>
    <row r="54" spans="2:11" ht="11.25" customHeight="1" x14ac:dyDescent="0.4">
      <c r="B54" s="123" t="s">
        <v>563</v>
      </c>
      <c r="C54" s="62">
        <v>305</v>
      </c>
      <c r="D54" s="62">
        <v>832</v>
      </c>
      <c r="E54" s="62">
        <v>404</v>
      </c>
      <c r="F54" s="62">
        <v>428</v>
      </c>
      <c r="G54" s="123" t="s">
        <v>532</v>
      </c>
      <c r="H54" s="134" t="s">
        <v>250</v>
      </c>
      <c r="I54" s="134" t="s">
        <v>250</v>
      </c>
      <c r="J54" s="134" t="s">
        <v>250</v>
      </c>
      <c r="K54" s="134" t="s">
        <v>250</v>
      </c>
    </row>
    <row r="55" spans="2:11" ht="11.25" customHeight="1" x14ac:dyDescent="0.4">
      <c r="B55" s="123" t="s">
        <v>286</v>
      </c>
      <c r="C55" s="62">
        <v>160</v>
      </c>
      <c r="D55" s="62">
        <v>426</v>
      </c>
      <c r="E55" s="62">
        <v>199</v>
      </c>
      <c r="F55" s="62">
        <v>227</v>
      </c>
      <c r="G55" s="123" t="s">
        <v>533</v>
      </c>
      <c r="H55" s="62">
        <v>18</v>
      </c>
      <c r="I55" s="62">
        <v>35</v>
      </c>
      <c r="J55" s="62">
        <v>19</v>
      </c>
      <c r="K55" s="62">
        <v>16</v>
      </c>
    </row>
    <row r="56" spans="2:11" ht="11.25" customHeight="1" x14ac:dyDescent="0.4">
      <c r="B56" s="123" t="s">
        <v>564</v>
      </c>
      <c r="C56" s="62">
        <v>94</v>
      </c>
      <c r="D56" s="62">
        <v>136</v>
      </c>
      <c r="E56" s="62">
        <v>66</v>
      </c>
      <c r="F56" s="62">
        <v>70</v>
      </c>
      <c r="G56" s="123" t="s">
        <v>534</v>
      </c>
      <c r="H56" s="62">
        <v>24</v>
      </c>
      <c r="I56" s="62">
        <v>58</v>
      </c>
      <c r="J56" s="62">
        <v>30</v>
      </c>
      <c r="K56" s="62">
        <v>28</v>
      </c>
    </row>
    <row r="57" spans="2:11" ht="11.25" customHeight="1" x14ac:dyDescent="0.4">
      <c r="B57" s="123" t="s">
        <v>367</v>
      </c>
      <c r="C57" s="62">
        <v>185</v>
      </c>
      <c r="D57" s="62">
        <v>515</v>
      </c>
      <c r="E57" s="62">
        <v>247</v>
      </c>
      <c r="F57" s="62">
        <v>268</v>
      </c>
      <c r="G57" s="123" t="s">
        <v>519</v>
      </c>
      <c r="H57" s="62">
        <v>29</v>
      </c>
      <c r="I57" s="62">
        <v>75</v>
      </c>
      <c r="J57" s="62">
        <v>41</v>
      </c>
      <c r="K57" s="62">
        <v>34</v>
      </c>
    </row>
    <row r="58" spans="2:11" ht="11.25" customHeight="1" x14ac:dyDescent="0.4">
      <c r="B58" s="123" t="s">
        <v>598</v>
      </c>
      <c r="C58" s="62">
        <v>342</v>
      </c>
      <c r="D58" s="62">
        <v>697</v>
      </c>
      <c r="E58" s="62">
        <v>341</v>
      </c>
      <c r="F58" s="62">
        <v>356</v>
      </c>
      <c r="G58" s="123" t="s">
        <v>535</v>
      </c>
      <c r="H58" s="62">
        <v>7</v>
      </c>
      <c r="I58" s="62">
        <v>15</v>
      </c>
      <c r="J58" s="62">
        <v>7</v>
      </c>
      <c r="K58" s="62">
        <v>8</v>
      </c>
    </row>
    <row r="59" spans="2:11" ht="11.25" customHeight="1" x14ac:dyDescent="0.4">
      <c r="B59" s="123"/>
      <c r="C59" s="62"/>
      <c r="D59" s="62"/>
      <c r="E59" s="62"/>
      <c r="F59" s="62"/>
      <c r="G59" s="123" t="s">
        <v>536</v>
      </c>
      <c r="H59" s="62">
        <v>8</v>
      </c>
      <c r="I59" s="62">
        <v>14</v>
      </c>
      <c r="J59" s="62">
        <v>8</v>
      </c>
      <c r="K59" s="62">
        <v>6</v>
      </c>
    </row>
    <row r="60" spans="2:11" ht="11.25" customHeight="1" x14ac:dyDescent="0.4">
      <c r="B60" s="123" t="s">
        <v>565</v>
      </c>
      <c r="C60" s="62">
        <f>SUM(C61:C68)</f>
        <v>620</v>
      </c>
      <c r="D60" s="62">
        <f>SUM(D61:D68)</f>
        <v>1712</v>
      </c>
      <c r="E60" s="62">
        <f>SUM(E61:E68)</f>
        <v>838</v>
      </c>
      <c r="F60" s="62">
        <f>SUM(F61:F68)</f>
        <v>874</v>
      </c>
      <c r="G60" s="123" t="s">
        <v>537</v>
      </c>
      <c r="H60" s="62">
        <v>4</v>
      </c>
      <c r="I60" s="62">
        <v>9</v>
      </c>
      <c r="J60" s="62">
        <v>3</v>
      </c>
      <c r="K60" s="62">
        <v>6</v>
      </c>
    </row>
    <row r="61" spans="2:11" ht="11.25" customHeight="1" x14ac:dyDescent="0.4">
      <c r="B61" s="123" t="s">
        <v>566</v>
      </c>
      <c r="C61" s="62">
        <v>152</v>
      </c>
      <c r="D61" s="62">
        <v>387</v>
      </c>
      <c r="E61" s="62">
        <v>194</v>
      </c>
      <c r="F61" s="62">
        <v>193</v>
      </c>
      <c r="G61" s="123" t="s">
        <v>539</v>
      </c>
      <c r="H61" s="134" t="s">
        <v>250</v>
      </c>
      <c r="I61" s="134" t="s">
        <v>250</v>
      </c>
      <c r="J61" s="134" t="s">
        <v>250</v>
      </c>
      <c r="K61" s="134" t="s">
        <v>250</v>
      </c>
    </row>
    <row r="62" spans="2:11" ht="11.25" customHeight="1" x14ac:dyDescent="0.4">
      <c r="B62" s="123" t="s">
        <v>447</v>
      </c>
      <c r="C62" s="62">
        <v>59</v>
      </c>
      <c r="D62" s="62">
        <v>168</v>
      </c>
      <c r="E62" s="62">
        <v>77</v>
      </c>
      <c r="F62" s="62">
        <v>91</v>
      </c>
      <c r="G62" s="123" t="s">
        <v>2</v>
      </c>
      <c r="H62" s="62">
        <v>6</v>
      </c>
      <c r="I62" s="62">
        <v>9</v>
      </c>
      <c r="J62" s="62">
        <v>6</v>
      </c>
      <c r="K62" s="62">
        <v>3</v>
      </c>
    </row>
    <row r="63" spans="2:11" ht="11.25" customHeight="1" x14ac:dyDescent="0.4">
      <c r="B63" s="123" t="s">
        <v>256</v>
      </c>
      <c r="C63" s="62">
        <v>60</v>
      </c>
      <c r="D63" s="62">
        <v>166</v>
      </c>
      <c r="E63" s="62">
        <v>80</v>
      </c>
      <c r="F63" s="62">
        <v>86</v>
      </c>
      <c r="G63" s="123" t="s">
        <v>411</v>
      </c>
      <c r="H63" s="62">
        <v>9</v>
      </c>
      <c r="I63" s="62">
        <v>18</v>
      </c>
      <c r="J63" s="62">
        <v>10</v>
      </c>
      <c r="K63" s="62">
        <v>8</v>
      </c>
    </row>
    <row r="64" spans="2:11" ht="11.25" customHeight="1" x14ac:dyDescent="0.4">
      <c r="B64" s="123" t="s">
        <v>295</v>
      </c>
      <c r="C64" s="62">
        <v>19</v>
      </c>
      <c r="D64" s="62">
        <v>54</v>
      </c>
      <c r="E64" s="62">
        <v>25</v>
      </c>
      <c r="F64" s="62">
        <v>29</v>
      </c>
      <c r="G64" s="130"/>
      <c r="H64" s="62"/>
      <c r="I64" s="62"/>
      <c r="J64" s="62"/>
      <c r="K64" s="62"/>
    </row>
    <row r="65" spans="2:11" ht="11.25" customHeight="1" x14ac:dyDescent="0.4">
      <c r="B65" s="123" t="s">
        <v>300</v>
      </c>
      <c r="C65" s="62">
        <v>73</v>
      </c>
      <c r="D65" s="62">
        <v>225</v>
      </c>
      <c r="E65" s="62">
        <v>109</v>
      </c>
      <c r="F65" s="62">
        <v>116</v>
      </c>
      <c r="G65" s="123" t="s">
        <v>540</v>
      </c>
      <c r="H65" s="62">
        <v>373</v>
      </c>
      <c r="I65" s="62">
        <v>373</v>
      </c>
      <c r="J65" s="62">
        <v>123</v>
      </c>
      <c r="K65" s="62">
        <v>250</v>
      </c>
    </row>
    <row r="66" spans="2:11" ht="11.25" customHeight="1" x14ac:dyDescent="0.4">
      <c r="B66" s="123" t="s">
        <v>329</v>
      </c>
      <c r="C66" s="62">
        <v>94</v>
      </c>
      <c r="D66" s="62">
        <v>258</v>
      </c>
      <c r="E66" s="62">
        <v>120</v>
      </c>
      <c r="F66" s="62">
        <v>138</v>
      </c>
      <c r="G66" s="123" t="s">
        <v>239</v>
      </c>
      <c r="H66" s="135"/>
      <c r="I66" s="135"/>
      <c r="J66" s="135"/>
      <c r="K66" s="135"/>
    </row>
    <row r="67" spans="2:11" ht="11.25" customHeight="1" x14ac:dyDescent="0.4">
      <c r="B67" s="123" t="s">
        <v>567</v>
      </c>
      <c r="C67" s="62">
        <v>77</v>
      </c>
      <c r="D67" s="62">
        <v>207</v>
      </c>
      <c r="E67" s="62">
        <v>107</v>
      </c>
      <c r="F67" s="62">
        <v>100</v>
      </c>
      <c r="G67" s="123"/>
      <c r="H67" s="135"/>
      <c r="I67" s="135"/>
      <c r="J67" s="135"/>
      <c r="K67" s="135"/>
    </row>
    <row r="68" spans="2:11" ht="11.25" customHeight="1" x14ac:dyDescent="0.4">
      <c r="B68" s="124" t="s">
        <v>568</v>
      </c>
      <c r="C68" s="63">
        <v>86</v>
      </c>
      <c r="D68" s="63">
        <v>247</v>
      </c>
      <c r="E68" s="63">
        <v>126</v>
      </c>
      <c r="F68" s="63">
        <v>121</v>
      </c>
      <c r="G68" s="124"/>
      <c r="H68" s="136"/>
      <c r="I68" s="136"/>
      <c r="J68" s="136"/>
      <c r="K68" s="135"/>
    </row>
    <row r="69" spans="2:11" ht="11.25" customHeight="1" x14ac:dyDescent="0.4">
      <c r="G69" s="131" t="s">
        <v>239</v>
      </c>
      <c r="H69" s="137"/>
      <c r="I69" s="137" t="s">
        <v>239</v>
      </c>
      <c r="J69" s="407" t="s">
        <v>509</v>
      </c>
      <c r="K69" s="407"/>
    </row>
    <row r="70" spans="2:11" ht="11.25" customHeight="1" x14ac:dyDescent="0.4">
      <c r="B70" s="125" t="s">
        <v>595</v>
      </c>
      <c r="G70" s="132"/>
      <c r="H70" s="138"/>
      <c r="I70" s="138"/>
      <c r="K70" s="139"/>
    </row>
    <row r="71" spans="2:11" ht="11.25" customHeight="1" x14ac:dyDescent="0.4"/>
    <row r="72" spans="2:11" x14ac:dyDescent="0.4">
      <c r="B72" s="401" t="s">
        <v>42</v>
      </c>
    </row>
  </sheetData>
  <sheetProtection sheet="1" objects="1" scenarios="1"/>
  <mergeCells count="2">
    <mergeCell ref="J2:K2"/>
    <mergeCell ref="J69:K69"/>
  </mergeCells>
  <phoneticPr fontId="3"/>
  <hyperlinks>
    <hyperlink ref="B72" location="目次!A1" display="目次へ戻る" xr:uid="{00000000-0004-0000-07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5"/>
  <sheetViews>
    <sheetView showGridLines="0" zoomScaleSheetLayoutView="100" workbookViewId="0"/>
  </sheetViews>
  <sheetFormatPr defaultRowHeight="13.5" x14ac:dyDescent="0.4"/>
  <cols>
    <col min="1" max="1" width="5.625" style="13" customWidth="1"/>
    <col min="2" max="2" width="17.25" style="13" customWidth="1"/>
    <col min="3" max="7" width="13.75" style="13" customWidth="1"/>
    <col min="8" max="8" width="9" style="13" customWidth="1"/>
    <col min="9" max="16384" width="9" style="13"/>
  </cols>
  <sheetData>
    <row r="1" spans="1:7" s="86" customFormat="1" ht="21" customHeight="1" x14ac:dyDescent="0.4">
      <c r="A1" s="15" t="s">
        <v>231</v>
      </c>
      <c r="C1" s="26"/>
      <c r="D1" s="17"/>
      <c r="E1" s="17"/>
      <c r="F1" s="17"/>
      <c r="G1" s="17"/>
    </row>
    <row r="2" spans="1:7" ht="15" customHeight="1" x14ac:dyDescent="0.4">
      <c r="B2" s="17"/>
      <c r="C2" s="17"/>
      <c r="D2" s="17"/>
      <c r="E2" s="17"/>
      <c r="F2" s="17"/>
      <c r="G2" s="17"/>
    </row>
    <row r="3" spans="1:7" ht="15" customHeight="1" x14ac:dyDescent="0.4">
      <c r="B3" s="140" t="s">
        <v>24</v>
      </c>
      <c r="C3" s="141" t="s">
        <v>323</v>
      </c>
      <c r="D3" s="141" t="s">
        <v>322</v>
      </c>
      <c r="E3" s="141" t="s">
        <v>190</v>
      </c>
      <c r="F3" s="141" t="s">
        <v>319</v>
      </c>
      <c r="G3" s="141" t="s">
        <v>217</v>
      </c>
    </row>
    <row r="4" spans="1:7" ht="15" customHeight="1" x14ac:dyDescent="0.4">
      <c r="B4" s="20" t="s">
        <v>125</v>
      </c>
      <c r="C4" s="58">
        <v>11371</v>
      </c>
      <c r="D4" s="101">
        <v>1.8</v>
      </c>
      <c r="E4" s="58">
        <v>3213</v>
      </c>
      <c r="F4" s="58">
        <v>6113</v>
      </c>
      <c r="G4" s="58">
        <v>5998</v>
      </c>
    </row>
    <row r="5" spans="1:7" ht="15" customHeight="1" x14ac:dyDescent="0.4">
      <c r="B5" s="20" t="s">
        <v>175</v>
      </c>
      <c r="C5" s="58">
        <v>12968</v>
      </c>
      <c r="D5" s="101">
        <v>2.2000000000000002</v>
      </c>
      <c r="E5" s="58">
        <v>3730</v>
      </c>
      <c r="F5" s="58">
        <v>6857</v>
      </c>
      <c r="G5" s="58">
        <v>6715</v>
      </c>
    </row>
    <row r="6" spans="1:7" ht="15" customHeight="1" x14ac:dyDescent="0.4">
      <c r="B6" s="20" t="s">
        <v>233</v>
      </c>
      <c r="C6" s="58">
        <v>12951</v>
      </c>
      <c r="D6" s="101">
        <v>2.4</v>
      </c>
      <c r="E6" s="58">
        <v>3798</v>
      </c>
      <c r="F6" s="58">
        <v>6989</v>
      </c>
      <c r="G6" s="58">
        <v>6788</v>
      </c>
    </row>
    <row r="7" spans="1:7" ht="15" customHeight="1" x14ac:dyDescent="0.4">
      <c r="B7" s="20" t="s">
        <v>194</v>
      </c>
      <c r="C7" s="58">
        <v>14231</v>
      </c>
      <c r="D7" s="101">
        <v>2.9</v>
      </c>
      <c r="E7" s="58">
        <v>4318</v>
      </c>
      <c r="F7" s="58">
        <v>7731</v>
      </c>
      <c r="G7" s="58">
        <v>7558</v>
      </c>
    </row>
    <row r="8" spans="1:7" ht="15" customHeight="1" x14ac:dyDescent="0.4">
      <c r="B8" s="20" t="s">
        <v>316</v>
      </c>
      <c r="C8" s="58">
        <v>17327</v>
      </c>
      <c r="D8" s="101">
        <v>3.4</v>
      </c>
      <c r="E8" s="58">
        <v>5467</v>
      </c>
      <c r="F8" s="143" t="s">
        <v>306</v>
      </c>
      <c r="G8" s="143" t="s">
        <v>306</v>
      </c>
    </row>
    <row r="9" spans="1:7" ht="15" customHeight="1" x14ac:dyDescent="0.4">
      <c r="B9" s="20" t="s">
        <v>314</v>
      </c>
      <c r="C9" s="58">
        <v>16737</v>
      </c>
      <c r="D9" s="101">
        <v>3.4</v>
      </c>
      <c r="E9" s="58">
        <v>5545</v>
      </c>
      <c r="F9" s="143" t="s">
        <v>306</v>
      </c>
      <c r="G9" s="143" t="s">
        <v>306</v>
      </c>
    </row>
    <row r="10" spans="1:7" ht="15" customHeight="1" x14ac:dyDescent="0.4">
      <c r="B10" s="20" t="s">
        <v>310</v>
      </c>
      <c r="C10" s="58">
        <v>16273</v>
      </c>
      <c r="D10" s="101">
        <v>3.7</v>
      </c>
      <c r="E10" s="58">
        <v>5597</v>
      </c>
      <c r="F10" s="143" t="s">
        <v>306</v>
      </c>
      <c r="G10" s="143" t="s">
        <v>306</v>
      </c>
    </row>
    <row r="11" spans="1:7" ht="15" customHeight="1" x14ac:dyDescent="0.4">
      <c r="B11" s="20" t="s">
        <v>131</v>
      </c>
      <c r="C11" s="58">
        <v>15431</v>
      </c>
      <c r="D11" s="101">
        <v>3.7</v>
      </c>
      <c r="E11" s="58">
        <v>5405</v>
      </c>
      <c r="F11" s="143" t="s">
        <v>306</v>
      </c>
      <c r="G11" s="143" t="s">
        <v>306</v>
      </c>
    </row>
    <row r="12" spans="1:7" ht="15" customHeight="1" x14ac:dyDescent="0.4">
      <c r="B12" s="20" t="s">
        <v>124</v>
      </c>
      <c r="C12" s="58">
        <v>16671</v>
      </c>
      <c r="D12" s="101">
        <v>3.9</v>
      </c>
      <c r="E12" s="58">
        <v>6121</v>
      </c>
      <c r="F12" s="143" t="s">
        <v>306</v>
      </c>
      <c r="G12" s="143" t="s">
        <v>306</v>
      </c>
    </row>
    <row r="13" spans="1:7" ht="15" customHeight="1" x14ac:dyDescent="0.4">
      <c r="B13" s="89" t="s">
        <v>308</v>
      </c>
      <c r="C13" s="142">
        <v>15611</v>
      </c>
      <c r="D13" s="102">
        <v>4.3</v>
      </c>
      <c r="E13" s="142">
        <v>6065</v>
      </c>
      <c r="F13" s="144" t="s">
        <v>306</v>
      </c>
      <c r="G13" s="144" t="s">
        <v>306</v>
      </c>
    </row>
    <row r="14" spans="1:7" ht="15" customHeight="1" x14ac:dyDescent="0.4">
      <c r="B14" s="17"/>
      <c r="C14" s="17"/>
      <c r="D14" s="17"/>
      <c r="E14" s="17"/>
      <c r="F14" s="145"/>
      <c r="G14" s="64" t="s">
        <v>305</v>
      </c>
    </row>
    <row r="15" spans="1:7" ht="15" customHeight="1" x14ac:dyDescent="0.4">
      <c r="B15" s="17" t="s">
        <v>304</v>
      </c>
      <c r="C15" s="17"/>
      <c r="D15" s="17"/>
      <c r="E15" s="17"/>
      <c r="F15" s="17"/>
      <c r="G15" s="17"/>
    </row>
    <row r="16" spans="1:7" ht="15" customHeight="1" x14ac:dyDescent="0.4">
      <c r="B16" s="17" t="s">
        <v>303</v>
      </c>
      <c r="C16" s="17"/>
      <c r="D16" s="17"/>
      <c r="E16" s="17"/>
      <c r="F16" s="17"/>
      <c r="G16" s="17"/>
    </row>
    <row r="17" spans="2:7" ht="15" customHeight="1" x14ac:dyDescent="0.4">
      <c r="B17" s="17" t="s">
        <v>302</v>
      </c>
      <c r="C17" s="17"/>
      <c r="D17" s="17"/>
      <c r="E17" s="17"/>
      <c r="F17" s="17"/>
      <c r="G17" s="17"/>
    </row>
    <row r="18" spans="2:7" ht="15" customHeight="1" x14ac:dyDescent="0.4">
      <c r="B18" s="17" t="s">
        <v>301</v>
      </c>
      <c r="C18" s="17"/>
      <c r="D18" s="17"/>
      <c r="E18" s="17"/>
      <c r="F18" s="17"/>
      <c r="G18" s="17"/>
    </row>
    <row r="19" spans="2:7" ht="15" customHeight="1" x14ac:dyDescent="0.4">
      <c r="B19" s="17"/>
      <c r="C19" s="17"/>
      <c r="D19" s="17"/>
      <c r="E19" s="17"/>
      <c r="F19" s="17"/>
      <c r="G19" s="17"/>
    </row>
    <row r="20" spans="2:7" ht="15" customHeight="1" x14ac:dyDescent="0.4">
      <c r="B20" s="16" t="s">
        <v>42</v>
      </c>
    </row>
    <row r="21" spans="2:7" ht="15" customHeight="1" x14ac:dyDescent="0.4"/>
    <row r="22" spans="2:7" ht="15" customHeight="1" x14ac:dyDescent="0.4"/>
    <row r="23" spans="2:7" ht="15" customHeight="1" x14ac:dyDescent="0.4"/>
    <row r="24" spans="2:7" ht="15" customHeight="1" x14ac:dyDescent="0.4"/>
    <row r="25" spans="2:7" ht="15" customHeight="1" x14ac:dyDescent="0.4"/>
  </sheetData>
  <sheetProtection sheet="1" objects="1" scenarios="1"/>
  <phoneticPr fontId="3"/>
  <hyperlinks>
    <hyperlink ref="B20" location="目次!A1" display="目次へ戻る" xr:uid="{00000000-0004-0000-08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'2-2'!Print_Area</vt:lpstr>
      <vt:lpstr>'2-20'!Print_Area</vt:lpstr>
      <vt:lpstr>'2-21'!Print_Area</vt:lpstr>
      <vt:lpstr>'2-22'!Print_Area</vt:lpstr>
      <vt:lpstr>'2-23'!Print_Area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2024-11-28T06:40:53Z</cp:lastPrinted>
  <dcterms:created xsi:type="dcterms:W3CDTF">2023-01-05T05:29:05Z</dcterms:created>
  <dcterms:modified xsi:type="dcterms:W3CDTF">2025-04-04T00:31:53Z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2025-03-11T05:27:01Z</vt:filetime>
  </property>
</Properties>
</file>