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T024\Desktop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2-1" sheetId="21" r:id="rId2"/>
    <sheet name="2-2" sheetId="31" r:id="rId3"/>
    <sheet name="2-3" sheetId="10" r:id="rId4"/>
    <sheet name="2-4" sheetId="11" r:id="rId5"/>
    <sheet name="2-5" sheetId="12" r:id="rId6"/>
    <sheet name="2-6" sheetId="13" r:id="rId7"/>
    <sheet name="2-7" sheetId="14" r:id="rId8"/>
    <sheet name="2-8" sheetId="15" r:id="rId9"/>
    <sheet name="2-9" sheetId="16" r:id="rId10"/>
    <sheet name="2-10" sheetId="17" r:id="rId11"/>
    <sheet name="2-11" sheetId="18" r:id="rId12"/>
    <sheet name="2-12" sheetId="32" r:id="rId13"/>
    <sheet name="2-13" sheetId="19" r:id="rId14"/>
    <sheet name="2-14" sheetId="20" r:id="rId15"/>
    <sheet name="2-15" sheetId="22" r:id="rId16"/>
    <sheet name="2-16" sheetId="23" r:id="rId17"/>
    <sheet name="2-17" sheetId="24" r:id="rId18"/>
    <sheet name="2-18" sheetId="25" r:id="rId19"/>
    <sheet name="2-19" sheetId="26" r:id="rId20"/>
    <sheet name="2-20" sheetId="27" r:id="rId21"/>
    <sheet name="2-21" sheetId="28" r:id="rId22"/>
    <sheet name="2-22" sheetId="29" r:id="rId23"/>
    <sheet name="2-23" sheetId="30" r:id="rId24"/>
  </sheets>
  <externalReferences>
    <externalReference r:id="rId25"/>
  </externalReferences>
  <definedNames>
    <definedName name="_xlnm.Print_Area" localSheetId="1">'2-1'!$A$1:$I$46</definedName>
    <definedName name="_xlnm.Print_Area" localSheetId="10">'2-10'!$A$1:$K$18</definedName>
    <definedName name="_xlnm.Print_Area" localSheetId="11">'2-11'!$A$1:$U$32</definedName>
    <definedName name="_xlnm.Print_Area" localSheetId="12">'2-12'!$A$1:$Q$31</definedName>
    <definedName name="_xlnm.Print_Area" localSheetId="13">'2-13'!$A$1:$W$31</definedName>
    <definedName name="_xlnm.Print_Area" localSheetId="14">'2-14'!$A$1:$I$27</definedName>
    <definedName name="_xlnm.Print_Area" localSheetId="15">'2-15'!$A$1:$G$28</definedName>
    <definedName name="_xlnm.Print_Area" localSheetId="16">'2-16'!$A$1:$N$15</definedName>
    <definedName name="_xlnm.Print_Area" localSheetId="17">'2-17'!$A$1:$L$25</definedName>
    <definedName name="_xlnm.Print_Area" localSheetId="18">'2-18'!$A$1:$J$23</definedName>
    <definedName name="_xlnm.Print_Area" localSheetId="19">'2-19'!$A$1:$K$19</definedName>
    <definedName name="_xlnm.Print_Area" localSheetId="2">'2-2'!$A$1:$I$43</definedName>
    <definedName name="_xlnm.Print_Area" localSheetId="20">'2-20'!$A$1:$G$23</definedName>
    <definedName name="_xlnm.Print_Area" localSheetId="21">'2-21'!$A$1:$P$27</definedName>
    <definedName name="_xlnm.Print_Area" localSheetId="22">'2-22'!$A$1:$L$19</definedName>
    <definedName name="_xlnm.Print_Area" localSheetId="23">'2-23'!$A$1:$X$44</definedName>
    <definedName name="_xlnm.Print_Area" localSheetId="3">'2-3'!$A$1:$G$49</definedName>
    <definedName name="_xlnm.Print_Area" localSheetId="4">'2-4'!$A$1:$F$29</definedName>
    <definedName name="_xlnm.Print_Area" localSheetId="5">'2-5'!$A$1:$F$18</definedName>
    <definedName name="_xlnm.Print_Area" localSheetId="6">'2-6'!$A$1:$G$7</definedName>
    <definedName name="_xlnm.Print_Area" localSheetId="7">'2-7'!$A$1:$L$70</definedName>
    <definedName name="_xlnm.Print_Area" localSheetId="8">'2-8'!$A$1:$I$19</definedName>
    <definedName name="_xlnm.Print_Area" localSheetId="9">'2-9'!$A$1:$G$13</definedName>
    <definedName name="シート名">[1]★!$B$8:$B$165</definedName>
    <definedName name="タイトル">[1]★!$D$8:$D$165</definedName>
    <definedName name="資料番号">[1]★!$C$8:$C$165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30" l="1"/>
  <c r="I42" i="30"/>
  <c r="F42" i="30"/>
  <c r="J41" i="30"/>
  <c r="I41" i="30"/>
  <c r="F41" i="30"/>
  <c r="J40" i="30"/>
  <c r="I40" i="30"/>
  <c r="F40" i="30"/>
  <c r="J39" i="30"/>
  <c r="I39" i="30"/>
  <c r="F39" i="30"/>
  <c r="J38" i="30"/>
  <c r="I38" i="30"/>
  <c r="F38" i="30"/>
  <c r="J37" i="30"/>
  <c r="I37" i="30"/>
  <c r="F37" i="30"/>
  <c r="J36" i="30"/>
  <c r="I36" i="30"/>
  <c r="F36" i="30"/>
  <c r="J35" i="30"/>
  <c r="I35" i="30"/>
  <c r="F35" i="30"/>
  <c r="J34" i="30"/>
  <c r="I34" i="30"/>
  <c r="F34" i="30"/>
  <c r="J33" i="30"/>
  <c r="I33" i="30"/>
  <c r="F33" i="30"/>
  <c r="J32" i="30"/>
  <c r="I32" i="30"/>
  <c r="F32" i="30"/>
  <c r="J31" i="30"/>
  <c r="I31" i="30"/>
  <c r="F31" i="30"/>
  <c r="J30" i="30"/>
  <c r="I30" i="30"/>
  <c r="F30" i="30"/>
  <c r="J29" i="30"/>
  <c r="I29" i="30"/>
  <c r="F29" i="30"/>
  <c r="W28" i="30"/>
  <c r="V28" i="30"/>
  <c r="J28" i="30"/>
  <c r="I28" i="30"/>
  <c r="F28" i="30"/>
  <c r="W27" i="30"/>
  <c r="V27" i="30"/>
  <c r="J27" i="30"/>
  <c r="I27" i="30"/>
  <c r="F27" i="30"/>
  <c r="W26" i="30"/>
  <c r="V26" i="30"/>
  <c r="J26" i="30"/>
  <c r="I26" i="30"/>
  <c r="F26" i="30"/>
  <c r="W25" i="30"/>
  <c r="V25" i="30"/>
  <c r="J25" i="30"/>
  <c r="I25" i="30"/>
  <c r="F25" i="30"/>
  <c r="W24" i="30"/>
  <c r="V24" i="30"/>
  <c r="J24" i="30"/>
  <c r="I24" i="30"/>
  <c r="F24" i="30"/>
  <c r="J23" i="30"/>
  <c r="I23" i="30"/>
  <c r="F23" i="30"/>
  <c r="J22" i="30"/>
  <c r="I22" i="30"/>
  <c r="F22" i="30"/>
  <c r="J21" i="30"/>
  <c r="I21" i="30"/>
  <c r="F21" i="30"/>
  <c r="I20" i="30"/>
  <c r="F20" i="30"/>
  <c r="I19" i="30"/>
  <c r="F19" i="30"/>
  <c r="I18" i="30"/>
  <c r="F18" i="30"/>
  <c r="W10" i="30"/>
  <c r="V10" i="30"/>
  <c r="W9" i="30"/>
  <c r="V9" i="30"/>
  <c r="W8" i="30"/>
  <c r="V8" i="30"/>
  <c r="W7" i="30"/>
  <c r="V7" i="30"/>
  <c r="W6" i="30"/>
  <c r="V6" i="30"/>
  <c r="K17" i="29"/>
  <c r="J17" i="29"/>
  <c r="I17" i="29"/>
  <c r="H17" i="29"/>
  <c r="G17" i="29"/>
  <c r="F17" i="29"/>
  <c r="E17" i="29"/>
  <c r="D17" i="29"/>
  <c r="O20" i="28"/>
  <c r="N20" i="28"/>
  <c r="M20" i="28"/>
  <c r="I20" i="28"/>
  <c r="H20" i="28"/>
  <c r="G20" i="28"/>
  <c r="O10" i="28"/>
  <c r="N10" i="28"/>
  <c r="M10" i="28"/>
  <c r="L10" i="28"/>
  <c r="K10" i="28"/>
  <c r="J10" i="28"/>
  <c r="F4" i="27"/>
  <c r="E4" i="27"/>
  <c r="K14" i="26"/>
  <c r="J14" i="26"/>
  <c r="I14" i="26"/>
  <c r="H14" i="26"/>
  <c r="G14" i="26"/>
  <c r="F14" i="26"/>
  <c r="K20" i="24"/>
  <c r="J20" i="24"/>
  <c r="I20" i="24"/>
  <c r="H20" i="24"/>
  <c r="G20" i="24"/>
  <c r="F20" i="24"/>
  <c r="H5" i="24"/>
  <c r="F26" i="32"/>
  <c r="E26" i="32"/>
  <c r="D26" i="32"/>
  <c r="C26" i="32"/>
  <c r="F25" i="32"/>
  <c r="E25" i="32"/>
  <c r="D25" i="32"/>
  <c r="C25" i="32"/>
  <c r="F23" i="32"/>
  <c r="E23" i="32"/>
  <c r="D23" i="32"/>
  <c r="C23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10" i="32"/>
  <c r="E10" i="32"/>
  <c r="D10" i="32"/>
  <c r="C10" i="32"/>
  <c r="F9" i="32"/>
  <c r="E9" i="32"/>
  <c r="D9" i="32"/>
  <c r="C9" i="32"/>
  <c r="F8" i="32"/>
  <c r="E8" i="32"/>
  <c r="D8" i="32"/>
  <c r="C8" i="32"/>
  <c r="F7" i="32"/>
  <c r="E7" i="32"/>
  <c r="D7" i="32"/>
  <c r="C7" i="32"/>
  <c r="F6" i="32"/>
  <c r="E6" i="32"/>
  <c r="D6" i="32"/>
  <c r="C6" i="32"/>
  <c r="K26" i="18"/>
  <c r="J26" i="18"/>
  <c r="I26" i="18"/>
  <c r="K24" i="18"/>
  <c r="J24" i="18"/>
  <c r="I24" i="18"/>
  <c r="K23" i="18"/>
  <c r="J23" i="18"/>
  <c r="I23" i="18"/>
  <c r="K22" i="18"/>
  <c r="J22" i="18"/>
  <c r="I22" i="18"/>
  <c r="R21" i="18"/>
  <c r="O21" i="18"/>
  <c r="L21" i="18"/>
  <c r="K21" i="18"/>
  <c r="J21" i="18"/>
  <c r="I21" i="18"/>
  <c r="F21" i="18"/>
  <c r="C21" i="18"/>
  <c r="R20" i="18"/>
  <c r="O20" i="18"/>
  <c r="L20" i="18"/>
  <c r="I20" i="18"/>
  <c r="F20" i="18"/>
  <c r="C20" i="18"/>
  <c r="R19" i="18"/>
  <c r="O19" i="18"/>
  <c r="L19" i="18"/>
  <c r="K19" i="18"/>
  <c r="J19" i="18"/>
  <c r="I19" i="18"/>
  <c r="F19" i="18"/>
  <c r="C19" i="18"/>
  <c r="R18" i="18"/>
  <c r="O18" i="18"/>
  <c r="L18" i="18"/>
  <c r="I18" i="18"/>
  <c r="F18" i="18"/>
  <c r="C18" i="18"/>
  <c r="R17" i="18"/>
  <c r="O17" i="18"/>
  <c r="L17" i="18"/>
  <c r="I17" i="18"/>
  <c r="F17" i="18"/>
  <c r="C17" i="18"/>
  <c r="R16" i="18"/>
  <c r="O16" i="18"/>
  <c r="L16" i="18"/>
  <c r="I16" i="18"/>
  <c r="F16" i="18"/>
  <c r="C16" i="18"/>
  <c r="R15" i="18"/>
  <c r="O15" i="18"/>
  <c r="L15" i="18"/>
  <c r="I15" i="18"/>
  <c r="F15" i="18"/>
  <c r="C15" i="18"/>
  <c r="O14" i="18"/>
  <c r="L14" i="18"/>
  <c r="K14" i="18"/>
  <c r="J14" i="18"/>
  <c r="I14" i="18"/>
  <c r="F14" i="18"/>
  <c r="E14" i="18"/>
  <c r="D14" i="18"/>
  <c r="C14" i="18"/>
  <c r="R13" i="18"/>
  <c r="O13" i="18"/>
  <c r="L13" i="18"/>
  <c r="K13" i="18"/>
  <c r="J13" i="18"/>
  <c r="I13" i="18"/>
  <c r="F13" i="18"/>
  <c r="C13" i="18"/>
  <c r="R12" i="18"/>
  <c r="O12" i="18"/>
  <c r="L12" i="18"/>
  <c r="K12" i="18"/>
  <c r="J12" i="18"/>
  <c r="I12" i="18"/>
  <c r="F12" i="18"/>
  <c r="C12" i="18"/>
  <c r="R11" i="18"/>
  <c r="O11" i="18"/>
  <c r="L11" i="18"/>
  <c r="K11" i="18"/>
  <c r="J11" i="18"/>
  <c r="I11" i="18"/>
  <c r="F11" i="18"/>
  <c r="E11" i="18"/>
  <c r="D11" i="18"/>
  <c r="C11" i="18"/>
  <c r="R10" i="18"/>
  <c r="O10" i="18"/>
  <c r="L10" i="18"/>
  <c r="K10" i="18"/>
  <c r="J10" i="18"/>
  <c r="I10" i="18"/>
  <c r="F10" i="18"/>
  <c r="E10" i="18"/>
  <c r="C10" i="18"/>
  <c r="R9" i="18"/>
  <c r="O9" i="18"/>
  <c r="L9" i="18"/>
  <c r="K9" i="18"/>
  <c r="J9" i="18"/>
  <c r="I9" i="18"/>
  <c r="F9" i="18"/>
  <c r="C9" i="18"/>
  <c r="R8" i="18"/>
  <c r="O8" i="18"/>
  <c r="L8" i="18"/>
  <c r="K8" i="18"/>
  <c r="J8" i="18"/>
  <c r="I8" i="18"/>
  <c r="F8" i="18"/>
  <c r="E8" i="18"/>
  <c r="D8" i="18"/>
  <c r="C8" i="18"/>
  <c r="R7" i="18"/>
  <c r="O7" i="18"/>
  <c r="L7" i="18"/>
  <c r="I7" i="18"/>
  <c r="F7" i="18"/>
  <c r="C7" i="18"/>
  <c r="R6" i="18"/>
  <c r="O6" i="18"/>
  <c r="L6" i="18"/>
  <c r="I6" i="18"/>
  <c r="F6" i="18"/>
  <c r="C6" i="18"/>
  <c r="F4" i="17"/>
  <c r="E4" i="17"/>
  <c r="D4" i="17"/>
  <c r="F10" i="16"/>
  <c r="F7" i="16"/>
  <c r="F6" i="16"/>
  <c r="E68" i="14"/>
  <c r="E67" i="14"/>
  <c r="E66" i="14"/>
  <c r="J65" i="14"/>
  <c r="E65" i="14"/>
  <c r="E64" i="14"/>
  <c r="J63" i="14"/>
  <c r="E63" i="14"/>
  <c r="J62" i="14"/>
  <c r="E62" i="14"/>
  <c r="J61" i="14"/>
  <c r="J60" i="14"/>
  <c r="E60" i="14"/>
  <c r="J59" i="14"/>
  <c r="G59" i="14"/>
  <c r="F59" i="14"/>
  <c r="E59" i="14"/>
  <c r="D59" i="14"/>
  <c r="J58" i="14"/>
  <c r="J57" i="14"/>
  <c r="E57" i="14"/>
  <c r="J56" i="14"/>
  <c r="E56" i="14"/>
  <c r="J55" i="14"/>
  <c r="E55" i="14"/>
  <c r="E54" i="14"/>
  <c r="L53" i="14"/>
  <c r="K53" i="14"/>
  <c r="J53" i="14"/>
  <c r="I53" i="14"/>
  <c r="E53" i="14"/>
  <c r="E52" i="14"/>
  <c r="J51" i="14"/>
  <c r="E51" i="14"/>
  <c r="J50" i="14"/>
  <c r="E50" i="14"/>
  <c r="L49" i="14"/>
  <c r="K49" i="14"/>
  <c r="J49" i="14"/>
  <c r="I49" i="14"/>
  <c r="E49" i="14"/>
  <c r="E48" i="14"/>
  <c r="J47" i="14"/>
  <c r="E47" i="14"/>
  <c r="J46" i="14"/>
  <c r="E46" i="14"/>
  <c r="J45" i="14"/>
  <c r="E45" i="14"/>
  <c r="J44" i="14"/>
  <c r="E44" i="14"/>
  <c r="J43" i="14"/>
  <c r="E43" i="14"/>
  <c r="J42" i="14"/>
  <c r="E42" i="14"/>
  <c r="J41" i="14"/>
  <c r="E41" i="14"/>
  <c r="J40" i="14"/>
  <c r="E40" i="14"/>
  <c r="J39" i="14"/>
  <c r="E39" i="14"/>
  <c r="J38" i="14"/>
  <c r="E38" i="14"/>
  <c r="J37" i="14"/>
  <c r="E37" i="14"/>
  <c r="J36" i="14"/>
  <c r="E36" i="14"/>
  <c r="J35" i="14"/>
  <c r="E35" i="14"/>
  <c r="J34" i="14"/>
  <c r="E34" i="14"/>
  <c r="L33" i="14"/>
  <c r="K33" i="14"/>
  <c r="J33" i="14"/>
  <c r="I33" i="14"/>
  <c r="E33" i="14"/>
  <c r="E32" i="14"/>
  <c r="J31" i="14"/>
  <c r="E31" i="14"/>
  <c r="J30" i="14"/>
  <c r="E30" i="14"/>
  <c r="J29" i="14"/>
  <c r="E29" i="14"/>
  <c r="J28" i="14"/>
  <c r="E28" i="14"/>
  <c r="J27" i="14"/>
  <c r="E27" i="14"/>
  <c r="L26" i="14"/>
  <c r="K26" i="14"/>
  <c r="J26" i="14"/>
  <c r="I26" i="14"/>
  <c r="E26" i="14"/>
  <c r="E25" i="14"/>
  <c r="E24" i="14"/>
  <c r="J23" i="14"/>
  <c r="E23" i="14"/>
  <c r="J22" i="14"/>
  <c r="E22" i="14"/>
  <c r="J21" i="14"/>
  <c r="E21" i="14"/>
  <c r="J20" i="14"/>
  <c r="E20" i="14"/>
  <c r="J19" i="14"/>
  <c r="E19" i="14"/>
  <c r="J18" i="14"/>
  <c r="E18" i="14"/>
  <c r="J17" i="14"/>
  <c r="E17" i="14"/>
  <c r="J16" i="14"/>
  <c r="E16" i="14"/>
  <c r="L15" i="14"/>
  <c r="K15" i="14"/>
  <c r="J15" i="14"/>
  <c r="I15" i="14"/>
  <c r="E15" i="14"/>
  <c r="E14" i="14"/>
  <c r="E13" i="14"/>
  <c r="J12" i="14"/>
  <c r="E12" i="14"/>
  <c r="J11" i="14"/>
  <c r="E11" i="14"/>
  <c r="J10" i="14"/>
  <c r="E10" i="14"/>
  <c r="J9" i="14"/>
  <c r="E9" i="14"/>
  <c r="J8" i="14"/>
  <c r="E8" i="14"/>
  <c r="J7" i="14"/>
  <c r="E7" i="14"/>
  <c r="J6" i="14"/>
  <c r="G6" i="14"/>
  <c r="F6" i="14"/>
  <c r="E6" i="14"/>
  <c r="D6" i="14"/>
  <c r="L5" i="14"/>
  <c r="K5" i="14"/>
  <c r="J5" i="14"/>
  <c r="I5" i="14"/>
  <c r="G4" i="14"/>
  <c r="F4" i="14"/>
  <c r="E4" i="14"/>
  <c r="D4" i="14"/>
  <c r="E24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19" i="21"/>
  <c r="E16" i="21"/>
  <c r="E14" i="21"/>
  <c r="E13" i="21"/>
  <c r="E12" i="21"/>
  <c r="E11" i="21"/>
  <c r="E10" i="21"/>
  <c r="E9" i="21"/>
  <c r="E8" i="21"/>
  <c r="E7" i="21"/>
  <c r="E6" i="21"/>
  <c r="E5" i="21"/>
  <c r="E4" i="21"/>
</calcChain>
</file>

<file path=xl/sharedStrings.xml><?xml version="1.0" encoding="utf-8"?>
<sst xmlns="http://schemas.openxmlformats.org/spreadsheetml/2006/main" count="989" uniqueCount="577">
  <si>
    <t>　　　２　年少人口は０～１４歳、生産年齢人口は１５～６４歳、老齢人口は６５歳以上。</t>
    <rPh sb="5" eb="7">
      <t>ネンショウ</t>
    </rPh>
    <rPh sb="7" eb="9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8" eb="29">
      <t>サイ</t>
    </rPh>
    <rPh sb="30" eb="32">
      <t>ロウレイ</t>
    </rPh>
    <rPh sb="32" eb="34">
      <t>ジンコウ</t>
    </rPh>
    <rPh sb="37" eb="38">
      <t>サイ</t>
    </rPh>
    <rPh sb="38" eb="40">
      <t>イジョウ</t>
    </rPh>
    <phoneticPr fontId="3"/>
  </si>
  <si>
    <t>　家族類型･親族年齢別一般世帯数･世帯人員</t>
    <rPh sb="1" eb="3">
      <t>カゾク</t>
    </rPh>
    <rPh sb="3" eb="5">
      <t>ルイケイ</t>
    </rPh>
    <rPh sb="6" eb="8">
      <t>シンゾク</t>
    </rPh>
    <rPh sb="8" eb="10">
      <t>ネンレイ</t>
    </rPh>
    <rPh sb="10" eb="11">
      <t>ベツ</t>
    </rPh>
    <rPh sb="11" eb="12">
      <t>イチ</t>
    </rPh>
    <rPh sb="12" eb="13">
      <t>ハン</t>
    </rPh>
    <rPh sb="13" eb="16">
      <t>セタイスウ</t>
    </rPh>
    <rPh sb="17" eb="19">
      <t>セタイ</t>
    </rPh>
    <rPh sb="19" eb="21">
      <t>ジンイン</t>
    </rPh>
    <phoneticPr fontId="27"/>
  </si>
  <si>
    <t>河崎</t>
    <rPh sb="0" eb="2">
      <t>カワサキ</t>
    </rPh>
    <phoneticPr fontId="3"/>
  </si>
  <si>
    <t>平成　７年</t>
    <rPh sb="0" eb="2">
      <t>ヘイセイ</t>
    </rPh>
    <rPh sb="4" eb="5">
      <t>ネン</t>
    </rPh>
    <phoneticPr fontId="3"/>
  </si>
  <si>
    <t>本庁地区</t>
    <rPh sb="0" eb="2">
      <t>ホンチョウ</t>
    </rPh>
    <rPh sb="2" eb="4">
      <t>チク</t>
    </rPh>
    <phoneticPr fontId="3"/>
  </si>
  <si>
    <t>昭和１５年</t>
    <rPh sb="0" eb="2">
      <t>ショウワ</t>
    </rPh>
    <rPh sb="4" eb="5">
      <t>ネン</t>
    </rPh>
    <phoneticPr fontId="3"/>
  </si>
  <si>
    <t>　　　２　「年齢」の集計結果に含まれる「不詳」をあん分等によって補完した「不詳補完値」を用いている。</t>
  </si>
  <si>
    <t>2-7</t>
  </si>
  <si>
    <t>平成１３年</t>
    <rPh sb="0" eb="2">
      <t>ヘイセイ</t>
    </rPh>
    <rPh sb="4" eb="5">
      <t>ネン</t>
    </rPh>
    <phoneticPr fontId="3"/>
  </si>
  <si>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</si>
  <si>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北  緯</t>
  </si>
  <si>
    <t>西郷地区</t>
    <rPh sb="0" eb="2">
      <t>ニシゴウ</t>
    </rPh>
    <rPh sb="2" eb="4">
      <t>チク</t>
    </rPh>
    <phoneticPr fontId="3"/>
  </si>
  <si>
    <t>昭和３０年</t>
    <rPh sb="0" eb="2">
      <t>ショウワ</t>
    </rPh>
    <rPh sb="4" eb="5">
      <t>ネン</t>
    </rPh>
    <phoneticPr fontId="3"/>
  </si>
  <si>
    <t>2-19</t>
  </si>
  <si>
    <t>朝日台</t>
    <rPh sb="0" eb="2">
      <t>アサヒ</t>
    </rPh>
    <rPh sb="2" eb="3">
      <t>ダイ</t>
    </rPh>
    <phoneticPr fontId="3"/>
  </si>
  <si>
    <t>山元地区</t>
    <rPh sb="0" eb="2">
      <t>ヤマモト</t>
    </rPh>
    <rPh sb="2" eb="4">
      <t>チク</t>
    </rPh>
    <phoneticPr fontId="3"/>
  </si>
  <si>
    <t>　　　３　金生、スカイタワーは宮生地区に含む。</t>
    <rPh sb="5" eb="6">
      <t>カネ</t>
    </rPh>
    <rPh sb="6" eb="7">
      <t>ウ</t>
    </rPh>
    <rPh sb="15" eb="16">
      <t>ミヤ</t>
    </rPh>
    <rPh sb="16" eb="17">
      <t>ウ</t>
    </rPh>
    <rPh sb="17" eb="19">
      <t>チク</t>
    </rPh>
    <rPh sb="20" eb="21">
      <t>フク</t>
    </rPh>
    <phoneticPr fontId="3"/>
  </si>
  <si>
    <t>世帯人員別世帯数</t>
    <rPh sb="0" eb="2">
      <t>セタイ</t>
    </rPh>
    <rPh sb="2" eb="4">
      <t>ジンイン</t>
    </rPh>
    <rPh sb="4" eb="5">
      <t>ベツ</t>
    </rPh>
    <rPh sb="5" eb="7">
      <t>セタイ</t>
    </rPh>
    <rPh sb="7" eb="8">
      <t>カズ</t>
    </rPh>
    <phoneticPr fontId="3"/>
  </si>
  <si>
    <t>南町</t>
    <rPh sb="0" eb="1">
      <t>ミナミ</t>
    </rPh>
    <rPh sb="1" eb="2">
      <t>マチ</t>
    </rPh>
    <phoneticPr fontId="3"/>
  </si>
  <si>
    <t>内　　容</t>
    <rPh sb="0" eb="1">
      <t>ウチ</t>
    </rPh>
    <rPh sb="3" eb="4">
      <t>カタチ</t>
    </rPh>
    <phoneticPr fontId="28"/>
  </si>
  <si>
    <t>石曽根</t>
    <rPh sb="0" eb="1">
      <t>イシ</t>
    </rPh>
    <rPh sb="1" eb="2">
      <t>ソ</t>
    </rPh>
    <rPh sb="2" eb="3">
      <t>ネ</t>
    </rPh>
    <phoneticPr fontId="3"/>
  </si>
  <si>
    <t>〃</t>
  </si>
  <si>
    <t>2-5</t>
  </si>
  <si>
    <t>中山地区</t>
    <rPh sb="0" eb="2">
      <t>ナカヤマ</t>
    </rPh>
    <rPh sb="2" eb="4">
      <t>チク</t>
    </rPh>
    <phoneticPr fontId="3"/>
  </si>
  <si>
    <t>（件）</t>
    <rPh sb="1" eb="2">
      <t>ケン</t>
    </rPh>
    <phoneticPr fontId="3"/>
  </si>
  <si>
    <t>非農林漁業業・業主・雇用者世帯（世帯の主な就業者が業主）</t>
    <rPh sb="0" eb="1">
      <t>ヒ</t>
    </rPh>
    <rPh sb="1" eb="3">
      <t>ノウリン</t>
    </rPh>
    <rPh sb="3" eb="5">
      <t>ギョギョウ</t>
    </rPh>
    <rPh sb="5" eb="6">
      <t>ギョウ</t>
    </rPh>
    <rPh sb="7" eb="8">
      <t>ギョウ</t>
    </rPh>
    <rPh sb="8" eb="9">
      <t>ヌシ</t>
    </rPh>
    <rPh sb="10" eb="13">
      <t>コヨウシャ</t>
    </rPh>
    <rPh sb="13" eb="15">
      <t>セタイ</t>
    </rPh>
    <rPh sb="16" eb="18">
      <t>セタイ</t>
    </rPh>
    <rPh sb="19" eb="20">
      <t>オモ</t>
    </rPh>
    <rPh sb="21" eb="24">
      <t>シュウギョウシャ</t>
    </rPh>
    <rPh sb="25" eb="26">
      <t>ゴウ</t>
    </rPh>
    <rPh sb="26" eb="27">
      <t>ヌシ</t>
    </rPh>
    <phoneticPr fontId="3"/>
  </si>
  <si>
    <t>年</t>
    <rPh sb="0" eb="1">
      <t>ネン</t>
    </rPh>
    <phoneticPr fontId="3"/>
  </si>
  <si>
    <t>夫婦と他の親族</t>
    <rPh sb="0" eb="2">
      <t>フウフ</t>
    </rPh>
    <rPh sb="3" eb="4">
      <t>タ</t>
    </rPh>
    <rPh sb="5" eb="7">
      <t>シンゾク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</si>
  <si>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3"/>
  </si>
  <si>
    <t>本庄地区</t>
    <rPh sb="0" eb="2">
      <t>ホンジョウ</t>
    </rPh>
    <rPh sb="2" eb="4">
      <t>チク</t>
    </rPh>
    <phoneticPr fontId="3"/>
  </si>
  <si>
    <t>宮生地区</t>
    <rPh sb="0" eb="1">
      <t>ミヤオ</t>
    </rPh>
    <rPh sb="1" eb="2">
      <t>ウ</t>
    </rPh>
    <rPh sb="2" eb="4">
      <t>チク</t>
    </rPh>
    <phoneticPr fontId="3"/>
  </si>
  <si>
    <t>社会動態</t>
    <rPh sb="0" eb="2">
      <t>シャカイ</t>
    </rPh>
    <rPh sb="2" eb="4">
      <t>ドウタイ</t>
    </rPh>
    <phoneticPr fontId="3"/>
  </si>
  <si>
    <t>葉山</t>
    <rPh sb="0" eb="2">
      <t>ハヤマ</t>
    </rPh>
    <phoneticPr fontId="3"/>
  </si>
  <si>
    <t>菖蒲</t>
    <rPh sb="0" eb="2">
      <t>アヤメ</t>
    </rPh>
    <phoneticPr fontId="3"/>
  </si>
  <si>
    <t>沢丁</t>
    <rPh sb="0" eb="1">
      <t>サワ</t>
    </rPh>
    <rPh sb="1" eb="2">
      <t>チョウ</t>
    </rPh>
    <phoneticPr fontId="3"/>
  </si>
  <si>
    <t>新湯</t>
    <rPh sb="0" eb="2">
      <t>シンユ</t>
    </rPh>
    <phoneticPr fontId="3"/>
  </si>
  <si>
    <t>2-6</t>
  </si>
  <si>
    <t>石崎２</t>
    <rPh sb="0" eb="2">
      <t>イシザキ</t>
    </rPh>
    <phoneticPr fontId="3"/>
  </si>
  <si>
    <t>平成17年</t>
    <rPh sb="0" eb="2">
      <t>ヘイセイ</t>
    </rPh>
    <rPh sb="4" eb="5">
      <t>ネン</t>
    </rPh>
    <phoneticPr fontId="3"/>
  </si>
  <si>
    <t>2-4</t>
  </si>
  <si>
    <t>足ﾉ口</t>
    <rPh sb="0" eb="1">
      <t>アシ</t>
    </rPh>
    <rPh sb="2" eb="3">
      <t>クチ</t>
    </rPh>
    <phoneticPr fontId="3"/>
  </si>
  <si>
    <t>湯町</t>
    <rPh sb="0" eb="1">
      <t>ユ</t>
    </rPh>
    <rPh sb="1" eb="2">
      <t>マチ</t>
    </rPh>
    <phoneticPr fontId="3"/>
  </si>
  <si>
    <t>男親と子供</t>
    <rPh sb="0" eb="1">
      <t>オトコ</t>
    </rPh>
    <rPh sb="1" eb="2">
      <t>オヤ</t>
    </rPh>
    <rPh sb="3" eb="5">
      <t>コドモ</t>
    </rPh>
    <phoneticPr fontId="3"/>
  </si>
  <si>
    <t>下新丁</t>
    <rPh sb="0" eb="1">
      <t>シタ</t>
    </rPh>
    <rPh sb="1" eb="2">
      <t>シンチョウ</t>
    </rPh>
    <rPh sb="2" eb="3">
      <t>チョウ</t>
    </rPh>
    <phoneticPr fontId="3"/>
  </si>
  <si>
    <t>2-20</t>
  </si>
  <si>
    <t>中山第２</t>
    <rPh sb="0" eb="2">
      <t>ナカヤマ</t>
    </rPh>
    <rPh sb="2" eb="3">
      <t>ダイ</t>
    </rPh>
    <phoneticPr fontId="3"/>
  </si>
  <si>
    <t>石堂</t>
    <rPh sb="0" eb="1">
      <t>イシ</t>
    </rPh>
    <rPh sb="1" eb="2">
      <t>ドウ</t>
    </rPh>
    <phoneticPr fontId="3"/>
  </si>
  <si>
    <t>その他</t>
    <rPh sb="2" eb="3">
      <t>タ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</si>
  <si>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</si>
  <si>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2-12</t>
  </si>
  <si>
    <t>　世帯の主な産業別世帯数･世帯人員</t>
    <rPh sb="1" eb="3">
      <t>セタイ</t>
    </rPh>
    <rPh sb="4" eb="5">
      <t>オモ</t>
    </rPh>
    <rPh sb="6" eb="8">
      <t>サンギョウ</t>
    </rPh>
    <rPh sb="8" eb="9">
      <t>ベツ</t>
    </rPh>
    <rPh sb="9" eb="12">
      <t>セタイスウ</t>
    </rPh>
    <rPh sb="13" eb="15">
      <t>セタイ</t>
    </rPh>
    <rPh sb="15" eb="17">
      <t>ジンイン</t>
    </rPh>
    <phoneticPr fontId="27"/>
  </si>
  <si>
    <t>年</t>
    <rPh sb="0" eb="1">
      <t>トシ</t>
    </rPh>
    <phoneticPr fontId="3"/>
  </si>
  <si>
    <t>昭和５６年</t>
    <rPh sb="0" eb="2">
      <t>ショウワ</t>
    </rPh>
    <rPh sb="4" eb="5">
      <t>ネン</t>
    </rPh>
    <phoneticPr fontId="3"/>
  </si>
  <si>
    <t>　　　２  昭和１５年～昭和３０年は現市域に組み替えたもの。</t>
    <rPh sb="6" eb="8">
      <t>ショウワ</t>
    </rPh>
    <rPh sb="10" eb="11">
      <t>ネン</t>
    </rPh>
    <rPh sb="12" eb="14">
      <t>ショウワ</t>
    </rPh>
    <rPh sb="16" eb="17">
      <t>ネン</t>
    </rPh>
    <rPh sb="18" eb="19">
      <t>ゲン</t>
    </rPh>
    <rPh sb="19" eb="20">
      <t>シ</t>
    </rPh>
    <rPh sb="20" eb="21">
      <t>イキ</t>
    </rPh>
    <rPh sb="22" eb="25">
      <t>クミカ</t>
    </rPh>
    <phoneticPr fontId="3"/>
  </si>
  <si>
    <t>平成27年</t>
    <rPh sb="0" eb="2">
      <t>ヘイセイ</t>
    </rPh>
    <rPh sb="4" eb="5">
      <t>ネン</t>
    </rPh>
    <phoneticPr fontId="3"/>
  </si>
  <si>
    <t>矢来１</t>
    <rPh sb="0" eb="1">
      <t>ヤ</t>
    </rPh>
    <rPh sb="1" eb="2">
      <t>ライ</t>
    </rPh>
    <phoneticPr fontId="3"/>
  </si>
  <si>
    <t>　７月</t>
    <rPh sb="2" eb="3">
      <t>ガツ</t>
    </rPh>
    <phoneticPr fontId="3"/>
  </si>
  <si>
    <t>（人／ｋ㎡）</t>
    <rPh sb="1" eb="2">
      <t>ヒト</t>
    </rPh>
    <phoneticPr fontId="3"/>
  </si>
  <si>
    <t>親族のみの世帯</t>
    <rPh sb="0" eb="2">
      <t>シンゾク</t>
    </rPh>
    <rPh sb="5" eb="7">
      <t>セタイ</t>
    </rPh>
    <phoneticPr fontId="3"/>
  </si>
  <si>
    <t>平成</t>
    <rPh sb="0" eb="2">
      <t>ヘイセイ</t>
    </rPh>
    <phoneticPr fontId="3"/>
  </si>
  <si>
    <t>　平均年齢・中位数</t>
    <rPh sb="1" eb="3">
      <t>ヘイキン</t>
    </rPh>
    <rPh sb="3" eb="5">
      <t>ネンレイ</t>
    </rPh>
    <rPh sb="6" eb="8">
      <t>チュウイ</t>
    </rPh>
    <rPh sb="8" eb="9">
      <t>スウ</t>
    </rPh>
    <phoneticPr fontId="27"/>
  </si>
  <si>
    <t>目次へ戻る</t>
    <rPh sb="0" eb="2">
      <t>モクジ</t>
    </rPh>
    <rPh sb="3" eb="4">
      <t>モド</t>
    </rPh>
    <phoneticPr fontId="3"/>
  </si>
  <si>
    <t>２　人口・世帯</t>
    <rPh sb="2" eb="4">
      <t>ジンコウ</t>
    </rPh>
    <rPh sb="5" eb="7">
      <t>セタイ</t>
    </rPh>
    <phoneticPr fontId="3"/>
  </si>
  <si>
    <t>　人口・世帯数</t>
    <rPh sb="1" eb="3">
      <t>ジンコウ</t>
    </rPh>
    <rPh sb="4" eb="6">
      <t>セタイ</t>
    </rPh>
    <rPh sb="6" eb="7">
      <t>スウ</t>
    </rPh>
    <phoneticPr fontId="27"/>
  </si>
  <si>
    <t>区　　　分</t>
    <rPh sb="0" eb="1">
      <t>ク</t>
    </rPh>
    <rPh sb="4" eb="5">
      <t>ブン</t>
    </rPh>
    <phoneticPr fontId="3"/>
  </si>
  <si>
    <t>　　　  　従属人口指数＝(年少人口＋老年人口)÷生産年齢人口×100、老年化指数＝老年人口÷年少人口×100。</t>
    <rPh sb="6" eb="8">
      <t>ジュウゾク</t>
    </rPh>
    <rPh sb="8" eb="10">
      <t>ジンコウ</t>
    </rPh>
    <rPh sb="10" eb="12">
      <t>シスウ</t>
    </rPh>
    <rPh sb="14" eb="16">
      <t>ネンショウ</t>
    </rPh>
    <rPh sb="16" eb="18">
      <t>ジンコウ</t>
    </rPh>
    <rPh sb="19" eb="21">
      <t>ロウネン</t>
    </rPh>
    <rPh sb="21" eb="23">
      <t>ジンコウ</t>
    </rPh>
    <rPh sb="25" eb="27">
      <t>セイサン</t>
    </rPh>
    <rPh sb="27" eb="28">
      <t>ネン</t>
    </rPh>
    <rPh sb="28" eb="29">
      <t>レイ</t>
    </rPh>
    <rPh sb="29" eb="31">
      <t>ジンコウ</t>
    </rPh>
    <rPh sb="36" eb="38">
      <t>ロウネン</t>
    </rPh>
    <rPh sb="38" eb="39">
      <t>カ</t>
    </rPh>
    <rPh sb="39" eb="41">
      <t>シスウ</t>
    </rPh>
    <rPh sb="42" eb="44">
      <t>ロウネン</t>
    </rPh>
    <rPh sb="44" eb="46">
      <t>ジンコウ</t>
    </rPh>
    <rPh sb="47" eb="48">
      <t>ネン</t>
    </rPh>
    <rPh sb="48" eb="49">
      <t>ショウ</t>
    </rPh>
    <rPh sb="49" eb="51">
      <t>ジンコウ</t>
    </rPh>
    <phoneticPr fontId="3"/>
  </si>
  <si>
    <t>2-18</t>
  </si>
  <si>
    <t>　住民基本台帳人口・世帯数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セタイスウ</t>
    </rPh>
    <phoneticPr fontId="27"/>
  </si>
  <si>
    <t>久保川</t>
    <rPh sb="0" eb="3">
      <t>クボカワ</t>
    </rPh>
    <phoneticPr fontId="3"/>
  </si>
  <si>
    <t>赤坂</t>
    <rPh sb="0" eb="2">
      <t>アカサカ</t>
    </rPh>
    <phoneticPr fontId="3"/>
  </si>
  <si>
    <t>老年人口  
65歳以上</t>
    <rPh sb="0" eb="2">
      <t>ロウネン</t>
    </rPh>
    <rPh sb="2" eb="4">
      <t>ジンコウ</t>
    </rPh>
    <rPh sb="7" eb="12">
      <t>６５サイイジョウ</t>
    </rPh>
    <phoneticPr fontId="3"/>
  </si>
  <si>
    <t>　本籍数・本籍人口</t>
  </si>
  <si>
    <t>　人口密度・接近度</t>
    <rPh sb="1" eb="3">
      <t>ジンコウ</t>
    </rPh>
    <rPh sb="3" eb="5">
      <t>ミツド</t>
    </rPh>
    <rPh sb="6" eb="8">
      <t>セッキン</t>
    </rPh>
    <rPh sb="8" eb="9">
      <t>ド</t>
    </rPh>
    <phoneticPr fontId="27"/>
  </si>
  <si>
    <t>平成　５年</t>
    <rPh sb="0" eb="2">
      <t>ヘイセイ</t>
    </rPh>
    <phoneticPr fontId="3"/>
  </si>
  <si>
    <t>（注）１  各年１０月１日現在(平成１２・１７・２２・２７年、令和２年国勢調査以外の年は推計)。</t>
    <rPh sb="1" eb="2">
      <t>チュウイ</t>
    </rPh>
    <rPh sb="6" eb="7">
      <t>カク</t>
    </rPh>
    <rPh sb="7" eb="8">
      <t>トシ</t>
    </rPh>
    <rPh sb="8" eb="11">
      <t>１０ガツ</t>
    </rPh>
    <rPh sb="12" eb="13">
      <t>ニチ</t>
    </rPh>
    <rPh sb="13" eb="15">
      <t>ゲンザイ</t>
    </rPh>
    <rPh sb="16" eb="18">
      <t>ヘイセイ</t>
    </rPh>
    <rPh sb="29" eb="30">
      <t>ネン</t>
    </rPh>
    <rPh sb="31" eb="32">
      <t>レイ</t>
    </rPh>
    <rPh sb="32" eb="33">
      <t>ワ</t>
    </rPh>
    <rPh sb="34" eb="35">
      <t>ネン</t>
    </rPh>
    <rPh sb="35" eb="37">
      <t>コクセイ</t>
    </rPh>
    <rPh sb="37" eb="39">
      <t>チョウサ</t>
    </rPh>
    <rPh sb="39" eb="41">
      <t>イガイ</t>
    </rPh>
    <rPh sb="42" eb="43">
      <t>トシ</t>
    </rPh>
    <rPh sb="44" eb="46">
      <t>スイケイ</t>
    </rPh>
    <phoneticPr fontId="3"/>
  </si>
  <si>
    <t>金谷</t>
    <rPh sb="0" eb="1">
      <t>カネ</t>
    </rPh>
    <rPh sb="1" eb="2">
      <t>タニ</t>
    </rPh>
    <phoneticPr fontId="3"/>
  </si>
  <si>
    <t>　人口重心</t>
    <rPh sb="1" eb="3">
      <t>ジンコウ</t>
    </rPh>
    <rPh sb="3" eb="5">
      <t>ジュウシン</t>
    </rPh>
    <phoneticPr fontId="27"/>
  </si>
  <si>
    <t>離　　　　別</t>
    <rPh sb="0" eb="1">
      <t>ハナレ</t>
    </rPh>
    <rPh sb="5" eb="6">
      <t>ベツ</t>
    </rPh>
    <phoneticPr fontId="3"/>
  </si>
  <si>
    <t>　地区別人口・世帯数</t>
  </si>
  <si>
    <t>2-2</t>
  </si>
  <si>
    <t xml:space="preserve">  生 産 年 齢 人 口      15～64歳</t>
    <rPh sb="2" eb="5">
      <t>セイサン</t>
    </rPh>
    <rPh sb="6" eb="7">
      <t>トシ</t>
    </rPh>
    <rPh sb="8" eb="9">
      <t>ヨワイ</t>
    </rPh>
    <rPh sb="10" eb="13">
      <t>ジンコウ</t>
    </rPh>
    <rPh sb="22" eb="25">
      <t>６４サイ</t>
    </rPh>
    <phoneticPr fontId="3"/>
  </si>
  <si>
    <t>　世帯人員別世帯数</t>
    <rPh sb="1" eb="3">
      <t>セタイ</t>
    </rPh>
    <rPh sb="3" eb="5">
      <t>ジンイン</t>
    </rPh>
    <rPh sb="5" eb="6">
      <t>ベツ</t>
    </rPh>
    <rPh sb="6" eb="9">
      <t>セタイスウ</t>
    </rPh>
    <phoneticPr fontId="27"/>
  </si>
  <si>
    <t>平成１７年１０月１日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</si>
  <si>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　人口集中地区人口</t>
    <rPh sb="1" eb="3">
      <t>ジンコウ</t>
    </rPh>
    <rPh sb="3" eb="5">
      <t>シュウチュウ</t>
    </rPh>
    <rPh sb="5" eb="7">
      <t>チク</t>
    </rPh>
    <rPh sb="7" eb="8">
      <t>ジンコウ</t>
    </rPh>
    <rPh sb="8" eb="9">
      <t>コウ</t>
    </rPh>
    <phoneticPr fontId="27"/>
  </si>
  <si>
    <t>　都市計画区域人口</t>
    <rPh sb="1" eb="3">
      <t>トシ</t>
    </rPh>
    <rPh sb="3" eb="5">
      <t>ケイカク</t>
    </rPh>
    <rPh sb="5" eb="7">
      <t>クイキ</t>
    </rPh>
    <rPh sb="7" eb="9">
      <t>ジンコウ</t>
    </rPh>
    <phoneticPr fontId="27"/>
  </si>
  <si>
    <t xml:space="preserve"> ５～  ９</t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</si>
  <si>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コンゴウ</t>
    </rPh>
    <rPh sb="10" eb="12">
      <t>セタイ</t>
    </rPh>
    <phoneticPr fontId="3"/>
  </si>
  <si>
    <t>　年齢別人口</t>
  </si>
  <si>
    <t>　親族世帯の種類別世帯数･世帯人員</t>
    <rPh sb="1" eb="3">
      <t>シンゾク</t>
    </rPh>
    <rPh sb="3" eb="5">
      <t>セタイ</t>
    </rPh>
    <rPh sb="6" eb="8">
      <t>シュルイ</t>
    </rPh>
    <rPh sb="8" eb="9">
      <t>ベツ</t>
    </rPh>
    <rPh sb="9" eb="12">
      <t>セタイスウ</t>
    </rPh>
    <rPh sb="13" eb="15">
      <t>セタイ</t>
    </rPh>
    <rPh sb="15" eb="17">
      <t>ジンイン</t>
    </rPh>
    <phoneticPr fontId="27"/>
  </si>
  <si>
    <t>平成２６年</t>
    <rPh sb="0" eb="2">
      <t>ヘイセイ</t>
    </rPh>
    <rPh sb="4" eb="5">
      <t>ネン</t>
    </rPh>
    <phoneticPr fontId="3"/>
  </si>
  <si>
    <t>　年齢４区分別人口（１９の基礎データ）</t>
    <rPh sb="1" eb="3">
      <t>ネンレイ</t>
    </rPh>
    <rPh sb="4" eb="6">
      <t>クブン</t>
    </rPh>
    <rPh sb="6" eb="7">
      <t>ベツ</t>
    </rPh>
    <rPh sb="7" eb="9">
      <t>ジンコウ</t>
    </rPh>
    <rPh sb="13" eb="15">
      <t>キソ</t>
    </rPh>
    <phoneticPr fontId="27"/>
  </si>
  <si>
    <t>　資料：総務省統計局</t>
    <rPh sb="1" eb="3">
      <t>シリョウ</t>
    </rPh>
    <rPh sb="4" eb="7">
      <t>ソウムショウ</t>
    </rPh>
    <rPh sb="7" eb="10">
      <t>トウケイキョク</t>
    </rPh>
    <phoneticPr fontId="3"/>
  </si>
  <si>
    <t>　人口指数</t>
    <rPh sb="1" eb="3">
      <t>ジンコウ</t>
    </rPh>
    <rPh sb="3" eb="5">
      <t>シスウ</t>
    </rPh>
    <phoneticPr fontId="1"/>
  </si>
  <si>
    <t>永野</t>
    <rPh sb="0" eb="2">
      <t>ナガノ</t>
    </rPh>
    <phoneticPr fontId="3"/>
  </si>
  <si>
    <t>金生２</t>
    <rPh sb="0" eb="1">
      <t>カネ</t>
    </rPh>
    <rPh sb="1" eb="2">
      <t>ウ</t>
    </rPh>
    <phoneticPr fontId="3"/>
  </si>
  <si>
    <t>２０～２４</t>
  </si>
  <si>
    <t>　結婚・離婚受付件数</t>
    <rPh sb="1" eb="3">
      <t>ケッコン</t>
    </rPh>
    <rPh sb="4" eb="6">
      <t>リコン</t>
    </rPh>
    <rPh sb="6" eb="8">
      <t>ウケツケ</t>
    </rPh>
    <rPh sb="8" eb="10">
      <t>ケンスウ</t>
    </rPh>
    <phoneticPr fontId="27"/>
  </si>
  <si>
    <t>　配偶関係</t>
    <rPh sb="1" eb="3">
      <t>ハイグウ</t>
    </rPh>
    <rPh sb="3" eb="5">
      <t>カンケイ</t>
    </rPh>
    <phoneticPr fontId="27"/>
  </si>
  <si>
    <t>2-9</t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</si>
  <si>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コンゴウ</t>
    </rPh>
    <rPh sb="11" eb="13">
      <t>セタイ</t>
    </rPh>
    <phoneticPr fontId="3"/>
  </si>
  <si>
    <t>　昼間人口</t>
    <rPh sb="1" eb="3">
      <t>ヒルマ</t>
    </rPh>
    <rPh sb="3" eb="5">
      <t>ジンコウ</t>
    </rPh>
    <phoneticPr fontId="27"/>
  </si>
  <si>
    <t>平成7年</t>
    <rPh sb="0" eb="2">
      <t>ヘイセイ</t>
    </rPh>
    <rPh sb="3" eb="4">
      <t>ネン</t>
    </rPh>
    <phoneticPr fontId="3"/>
  </si>
  <si>
    <t>　月別人口動態</t>
    <rPh sb="1" eb="3">
      <t>ツキベツ</t>
    </rPh>
    <rPh sb="3" eb="5">
      <t>ジンコウ</t>
    </rPh>
    <rPh sb="5" eb="7">
      <t>ドウタイ</t>
    </rPh>
    <phoneticPr fontId="27"/>
  </si>
  <si>
    <t>石崎１</t>
    <rPh sb="0" eb="2">
      <t>イシザキ</t>
    </rPh>
    <phoneticPr fontId="3"/>
  </si>
  <si>
    <t>平成２０年</t>
    <rPh sb="0" eb="2">
      <t>ヘイセイ</t>
    </rPh>
    <rPh sb="4" eb="5">
      <t>ネン</t>
    </rPh>
    <phoneticPr fontId="3"/>
  </si>
  <si>
    <t>　人口動態</t>
    <rPh sb="1" eb="2">
      <t>ジン</t>
    </rPh>
    <rPh sb="2" eb="3">
      <t>グチ</t>
    </rPh>
    <rPh sb="3" eb="5">
      <t>ドウタイ</t>
    </rPh>
    <phoneticPr fontId="27"/>
  </si>
  <si>
    <t>2-17</t>
  </si>
  <si>
    <t>国勢調査</t>
    <rPh sb="0" eb="2">
      <t>コクセイ</t>
    </rPh>
    <rPh sb="2" eb="4">
      <t>チョウサ</t>
    </rPh>
    <phoneticPr fontId="3"/>
  </si>
  <si>
    <t>2-1</t>
  </si>
  <si>
    <t>　　　２　住民基本台帳人口による。</t>
    <rPh sb="5" eb="7">
      <t>ジュウミン</t>
    </rPh>
    <rPh sb="7" eb="9">
      <t>キホン</t>
    </rPh>
    <rPh sb="9" eb="11">
      <t>ダイチョウ</t>
    </rPh>
    <rPh sb="11" eb="13">
      <t>ジンコウ</t>
    </rPh>
    <phoneticPr fontId="3"/>
  </si>
  <si>
    <t xml:space="preserve">          （国勢調査結果公表後に修正した推計値である）</t>
    <rPh sb="11" eb="13">
      <t>コクセイ</t>
    </rPh>
    <rPh sb="13" eb="15">
      <t>チョウサ</t>
    </rPh>
    <rPh sb="15" eb="17">
      <t>ケッカ</t>
    </rPh>
    <rPh sb="17" eb="19">
      <t>コウヒョウ</t>
    </rPh>
    <rPh sb="19" eb="20">
      <t>アト</t>
    </rPh>
    <rPh sb="21" eb="23">
      <t>シュウセイ</t>
    </rPh>
    <rPh sb="25" eb="27">
      <t>スイケイ</t>
    </rPh>
    <rPh sb="27" eb="28">
      <t>アタイ</t>
    </rPh>
    <phoneticPr fontId="3"/>
  </si>
  <si>
    <t>2-3</t>
  </si>
  <si>
    <t>本　　庁</t>
    <rPh sb="0" eb="4">
      <t>ホンチョウ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</si>
  <si>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</si>
  <si>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2-8</t>
  </si>
  <si>
    <t>2-14</t>
  </si>
  <si>
    <t>2-10</t>
  </si>
  <si>
    <t>調査年</t>
    <rPh sb="0" eb="2">
      <t>チョウサ</t>
    </rPh>
    <rPh sb="2" eb="3">
      <t>ネン</t>
    </rPh>
    <phoneticPr fontId="3"/>
  </si>
  <si>
    <t>2-11</t>
  </si>
  <si>
    <t>平成　４年</t>
    <rPh sb="0" eb="2">
      <t>ヘイセイ</t>
    </rPh>
    <rPh sb="4" eb="5">
      <t>ネン</t>
    </rPh>
    <phoneticPr fontId="3"/>
  </si>
  <si>
    <t>2-13</t>
  </si>
  <si>
    <t>2-15</t>
  </si>
  <si>
    <t>2-16</t>
  </si>
  <si>
    <t>宮　　生</t>
    <rPh sb="0" eb="1">
      <t>ミヤ</t>
    </rPh>
    <rPh sb="3" eb="4">
      <t>イ</t>
    </rPh>
    <phoneticPr fontId="3"/>
  </si>
  <si>
    <t>１世帯当たり人員</t>
    <rPh sb="1" eb="3">
      <t>セタイ</t>
    </rPh>
    <rPh sb="3" eb="4">
      <t>ア</t>
    </rPh>
    <rPh sb="6" eb="8">
      <t>ジンイン</t>
    </rPh>
    <phoneticPr fontId="3"/>
  </si>
  <si>
    <t>2-21</t>
  </si>
  <si>
    <t>（注）各年９月３０日現在。</t>
    <rPh sb="1" eb="2">
      <t>チュウイ</t>
    </rPh>
    <rPh sb="3" eb="4">
      <t>カク</t>
    </rPh>
    <rPh sb="4" eb="5">
      <t>トシ</t>
    </rPh>
    <rPh sb="6" eb="7">
      <t>ガツ</t>
    </rPh>
    <rPh sb="9" eb="10">
      <t>ニチ</t>
    </rPh>
    <rPh sb="10" eb="12">
      <t>ゲンザイ</t>
    </rPh>
    <phoneticPr fontId="3"/>
  </si>
  <si>
    <t>資料：市民生活課</t>
    <rPh sb="0" eb="2">
      <t>シリョウ</t>
    </rPh>
    <rPh sb="3" eb="8">
      <t>シミンセイカツカ</t>
    </rPh>
    <phoneticPr fontId="3"/>
  </si>
  <si>
    <t>令和  ４年</t>
    <rPh sb="0" eb="1">
      <t>レイ</t>
    </rPh>
    <rPh sb="1" eb="2">
      <t>ワ</t>
    </rPh>
    <rPh sb="5" eb="6">
      <t>ネン</t>
    </rPh>
    <phoneticPr fontId="3"/>
  </si>
  <si>
    <t>令和  ３年</t>
    <rPh sb="0" eb="1">
      <t>レイ</t>
    </rPh>
    <rPh sb="1" eb="2">
      <t>ワ</t>
    </rPh>
    <rPh sb="5" eb="6">
      <t>ネン</t>
    </rPh>
    <phoneticPr fontId="3"/>
  </si>
  <si>
    <t>令和  ２年</t>
    <rPh sb="0" eb="1">
      <t>レイ</t>
    </rPh>
    <rPh sb="1" eb="2">
      <t>ワ</t>
    </rPh>
    <rPh sb="5" eb="6">
      <t>ネン</t>
    </rPh>
    <phoneticPr fontId="3"/>
  </si>
  <si>
    <t>令和  元年</t>
    <rPh sb="0" eb="1">
      <t>レイ</t>
    </rPh>
    <rPh sb="1" eb="2">
      <t>ワ</t>
    </rPh>
    <rPh sb="4" eb="5">
      <t>ゲン</t>
    </rPh>
    <rPh sb="5" eb="6">
      <t>ネン</t>
    </rPh>
    <phoneticPr fontId="3"/>
  </si>
  <si>
    <t>老年化指数</t>
    <rPh sb="0" eb="2">
      <t>ロウネン</t>
    </rPh>
    <rPh sb="2" eb="3">
      <t>カ</t>
    </rPh>
    <rPh sb="3" eb="5">
      <t>シスウ</t>
    </rPh>
    <phoneticPr fontId="3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</si>
  <si>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</si>
  <si>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</si>
  <si>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平成２０年</t>
    <rPh sb="0" eb="2">
      <t>ヘイセイ</t>
    </rPh>
    <phoneticPr fontId="3"/>
  </si>
  <si>
    <t>表番号</t>
    <rPh sb="0" eb="3">
      <t>ヒョウバンゴウ</t>
    </rPh>
    <phoneticPr fontId="3"/>
  </si>
  <si>
    <t>平成２９年</t>
    <rPh sb="0" eb="2">
      <t>ヘイセイ</t>
    </rPh>
    <rPh sb="4" eb="5">
      <t>ネン</t>
    </rPh>
    <phoneticPr fontId="3"/>
  </si>
  <si>
    <t>平成　２年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</si>
  <si>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</si>
  <si>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親族世帯の種類別世帯数･世帯人員</t>
  </si>
  <si>
    <t>平成２７年</t>
    <rPh sb="0" eb="2">
      <t>ヘイセイ</t>
    </rPh>
    <rPh sb="4" eb="5">
      <t>ネン</t>
    </rPh>
    <phoneticPr fontId="3"/>
  </si>
  <si>
    <t>昭和５０年</t>
    <rPh sb="0" eb="2">
      <t>ショウワ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</si>
  <si>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</si>
  <si>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昭和６１年</t>
    <rPh sb="0" eb="2">
      <t>ショウワ</t>
    </rPh>
    <phoneticPr fontId="3"/>
  </si>
  <si>
    <t>栄　町</t>
    <rPh sb="0" eb="1">
      <t>サカエ</t>
    </rPh>
    <rPh sb="2" eb="3">
      <t>マチ</t>
    </rPh>
    <phoneticPr fontId="3"/>
  </si>
  <si>
    <t>国勢調査</t>
    <rPh sb="0" eb="1">
      <t>クニ</t>
    </rPh>
    <rPh sb="1" eb="2">
      <t>ゼイ</t>
    </rPh>
    <rPh sb="2" eb="3">
      <t>チョウ</t>
    </rPh>
    <rPh sb="3" eb="4">
      <t>サ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</si>
  <si>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</si>
  <si>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</si>
  <si>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</si>
  <si>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平成２１年</t>
    <rPh sb="0" eb="2">
      <t>ヘイセイ</t>
    </rPh>
    <rPh sb="4" eb="5">
      <t>ネン</t>
    </rPh>
    <phoneticPr fontId="3"/>
  </si>
  <si>
    <t>平成１９年</t>
    <rPh sb="0" eb="2">
      <t>ヘイセイ</t>
    </rPh>
    <phoneticPr fontId="3"/>
  </si>
  <si>
    <t>親族世帯総数</t>
    <rPh sb="0" eb="2">
      <t>シンゾク</t>
    </rPh>
    <rPh sb="2" eb="4">
      <t>セタイ</t>
    </rPh>
    <rPh sb="4" eb="6">
      <t>ソウスウ</t>
    </rPh>
    <phoneticPr fontId="3"/>
  </si>
  <si>
    <t>平成１８年</t>
    <rPh sb="0" eb="2">
      <t>ヘイセイ</t>
    </rPh>
    <phoneticPr fontId="3"/>
  </si>
  <si>
    <t>　　　２　親族世帯の内容については表２－１６を参照｡</t>
    <rPh sb="5" eb="7">
      <t>シンゾク</t>
    </rPh>
    <rPh sb="7" eb="9">
      <t>セタイ</t>
    </rPh>
    <rPh sb="10" eb="12">
      <t>ナイヨウ</t>
    </rPh>
    <rPh sb="17" eb="18">
      <t>ヒョウ</t>
    </rPh>
    <rPh sb="23" eb="25">
      <t>サンショウ</t>
    </rPh>
    <phoneticPr fontId="3"/>
  </si>
  <si>
    <t>平成１７年</t>
    <rPh sb="0" eb="2">
      <t>ヘイセイ</t>
    </rPh>
    <phoneticPr fontId="3"/>
  </si>
  <si>
    <t>楢下</t>
    <rPh sb="0" eb="1">
      <t>ナラ</t>
    </rPh>
    <rPh sb="1" eb="2">
      <t>ゲ</t>
    </rPh>
    <phoneticPr fontId="3"/>
  </si>
  <si>
    <t>世帯人員総数</t>
    <rPh sb="0" eb="2">
      <t>セタイ</t>
    </rPh>
    <rPh sb="2" eb="4">
      <t>ジンイン</t>
    </rPh>
    <rPh sb="4" eb="6">
      <t>ソウスウ</t>
    </rPh>
    <phoneticPr fontId="3"/>
  </si>
  <si>
    <t>平成１６年</t>
    <rPh sb="0" eb="2">
      <t>ヘイセイ</t>
    </rPh>
    <phoneticPr fontId="3"/>
  </si>
  <si>
    <t>４０～４４</t>
  </si>
  <si>
    <t>平成１５年</t>
    <rPh sb="0" eb="2">
      <t>ヘイセイ</t>
    </rPh>
    <phoneticPr fontId="3"/>
  </si>
  <si>
    <t>６歳未満世帯員のいる一般世帯人員</t>
    <rPh sb="10" eb="12">
      <t>イッパン</t>
    </rPh>
    <rPh sb="12" eb="14">
      <t>セタイ</t>
    </rPh>
    <rPh sb="14" eb="16">
      <t>ジンイン</t>
    </rPh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</si>
  <si>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</si>
  <si>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平成１４年</t>
    <rPh sb="0" eb="2">
      <t>ヘイセイ</t>
    </rPh>
    <phoneticPr fontId="3"/>
  </si>
  <si>
    <t>平成１３年</t>
    <rPh sb="0" eb="2">
      <t>ヘイセイ</t>
    </rPh>
    <phoneticPr fontId="3"/>
  </si>
  <si>
    <t>平成１２年</t>
    <rPh sb="0" eb="2">
      <t>ヘイセイ</t>
    </rPh>
    <rPh sb="2" eb="5">
      <t>１２ネン</t>
    </rPh>
    <phoneticPr fontId="3"/>
  </si>
  <si>
    <t>平成１１年</t>
    <rPh sb="0" eb="2">
      <t>ヘイセイ</t>
    </rPh>
    <rPh sb="2" eb="5">
      <t>１１ネン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</si>
  <si>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</si>
  <si>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平成１０年</t>
    <rPh sb="0" eb="2">
      <t>ヘイセイ</t>
    </rPh>
    <rPh sb="2" eb="5">
      <t>１０ネン</t>
    </rPh>
    <phoneticPr fontId="3"/>
  </si>
  <si>
    <t>生産年齢人口
15～34歳</t>
    <rPh sb="0" eb="4">
      <t>セイサンネンレイ</t>
    </rPh>
    <rPh sb="4" eb="6">
      <t>ジンコウ</t>
    </rPh>
    <rPh sb="10" eb="13">
      <t>３４サイ</t>
    </rPh>
    <phoneticPr fontId="3"/>
  </si>
  <si>
    <t>平成　９年</t>
    <rPh sb="0" eb="2">
      <t>ヘイセイ</t>
    </rPh>
    <phoneticPr fontId="3"/>
  </si>
  <si>
    <t>（注）１　令和２年１０月１日現在。</t>
    <rPh sb="1" eb="2">
      <t>チュウイ</t>
    </rPh>
    <rPh sb="5" eb="7">
      <t>レイワ</t>
    </rPh>
    <rPh sb="8" eb="9">
      <t>ネン</t>
    </rPh>
    <rPh sb="9" eb="12">
      <t>１０ガツ</t>
    </rPh>
    <rPh sb="12" eb="14">
      <t>１ニチ</t>
    </rPh>
    <rPh sb="14" eb="16">
      <t>ゲンザイ</t>
    </rPh>
    <phoneticPr fontId="3"/>
  </si>
  <si>
    <t>平成12年</t>
    <rPh sb="0" eb="2">
      <t>ヘイセイ</t>
    </rPh>
    <rPh sb="4" eb="5">
      <t>ネン</t>
    </rPh>
    <phoneticPr fontId="3"/>
  </si>
  <si>
    <t>平成　８年</t>
    <rPh sb="0" eb="2">
      <t>ヘイセイ</t>
    </rPh>
    <rPh sb="4" eb="5">
      <t>ネン</t>
    </rPh>
    <phoneticPr fontId="3"/>
  </si>
  <si>
    <t>平成　７年</t>
    <rPh sb="0" eb="2">
      <t>ヘイセイ</t>
    </rPh>
    <phoneticPr fontId="3"/>
  </si>
  <si>
    <t>平成　６年</t>
    <rPh sb="0" eb="2">
      <t>ヘイセイ</t>
    </rPh>
    <phoneticPr fontId="3"/>
  </si>
  <si>
    <t>相生</t>
    <rPh sb="0" eb="2">
      <t>アイオイ</t>
    </rPh>
    <phoneticPr fontId="3"/>
  </si>
  <si>
    <t>細谷</t>
    <rPh sb="0" eb="2">
      <t>ホソヤ</t>
    </rPh>
    <phoneticPr fontId="3"/>
  </si>
  <si>
    <t>平成　４年</t>
    <rPh sb="0" eb="2">
      <t>ヘイセイ</t>
    </rPh>
    <phoneticPr fontId="3"/>
  </si>
  <si>
    <t>（歳）</t>
    <rPh sb="1" eb="2">
      <t>トシ</t>
    </rPh>
    <phoneticPr fontId="3"/>
  </si>
  <si>
    <t>施設等の世帯人員</t>
    <rPh sb="0" eb="2">
      <t>シセツ</t>
    </rPh>
    <rPh sb="2" eb="3">
      <t>トウ</t>
    </rPh>
    <rPh sb="4" eb="6">
      <t>セタイ</t>
    </rPh>
    <rPh sb="6" eb="8">
      <t>ジンイン</t>
    </rPh>
    <phoneticPr fontId="3"/>
  </si>
  <si>
    <t>平成　３年</t>
    <rPh sb="0" eb="2">
      <t>ヘイセイ</t>
    </rPh>
    <rPh sb="4" eb="5">
      <t>ネン</t>
    </rPh>
    <phoneticPr fontId="3"/>
  </si>
  <si>
    <t>平成　元年</t>
    <rPh sb="0" eb="2">
      <t>ヘイセイ</t>
    </rPh>
    <rPh sb="3" eb="4">
      <t>ガン</t>
    </rPh>
    <rPh sb="4" eb="5">
      <t>ネン</t>
    </rPh>
    <phoneticPr fontId="3"/>
  </si>
  <si>
    <t>昭和６３年</t>
    <rPh sb="0" eb="2">
      <t>ショウワ</t>
    </rPh>
    <phoneticPr fontId="3"/>
  </si>
  <si>
    <t>長清水２</t>
    <rPh sb="0" eb="1">
      <t>ナガ</t>
    </rPh>
    <rPh sb="1" eb="3">
      <t>シミズ</t>
    </rPh>
    <phoneticPr fontId="3"/>
  </si>
  <si>
    <t>昭和６２年</t>
    <rPh sb="0" eb="2">
      <t>ショウワ</t>
    </rPh>
    <phoneticPr fontId="3"/>
  </si>
  <si>
    <t>未　　　　婚</t>
    <rPh sb="0" eb="1">
      <t>ミ</t>
    </rPh>
    <rPh sb="5" eb="6">
      <t>コン</t>
    </rPh>
    <phoneticPr fontId="3"/>
  </si>
  <si>
    <t>昭和６０年</t>
    <rPh sb="0" eb="2">
      <t>ショウワ</t>
    </rPh>
    <phoneticPr fontId="3"/>
  </si>
  <si>
    <t>中　　川</t>
    <rPh sb="0" eb="4">
      <t>ナカガワ</t>
    </rPh>
    <phoneticPr fontId="3"/>
  </si>
  <si>
    <t>世帯数</t>
    <rPh sb="0" eb="3">
      <t>セタイスウ</t>
    </rPh>
    <phoneticPr fontId="3"/>
  </si>
  <si>
    <t>昭和５９年</t>
    <rPh sb="0" eb="2">
      <t>ショウワ</t>
    </rPh>
    <phoneticPr fontId="3"/>
  </si>
  <si>
    <t>松山</t>
    <rPh sb="0" eb="2">
      <t>マツヤマ</t>
    </rPh>
    <phoneticPr fontId="3"/>
  </si>
  <si>
    <t>昭和５８年</t>
    <rPh sb="0" eb="2">
      <t>ショウワ</t>
    </rPh>
    <phoneticPr fontId="3"/>
  </si>
  <si>
    <t>坊平</t>
    <rPh sb="0" eb="1">
      <t>ボウ</t>
    </rPh>
    <rPh sb="1" eb="2">
      <t>タイラ</t>
    </rPh>
    <phoneticPr fontId="3"/>
  </si>
  <si>
    <t>　　　３ 「推計」とあるのは県統計企画課推計によるもの。</t>
    <rPh sb="6" eb="8">
      <t>スイケイ</t>
    </rPh>
    <rPh sb="14" eb="15">
      <t>ケン</t>
    </rPh>
    <rPh sb="15" eb="17">
      <t>トウケイ</t>
    </rPh>
    <rPh sb="17" eb="19">
      <t>キカク</t>
    </rPh>
    <rPh sb="19" eb="20">
      <t>カ</t>
    </rPh>
    <rPh sb="20" eb="22">
      <t>スイケイ</t>
    </rPh>
    <phoneticPr fontId="3"/>
  </si>
  <si>
    <t>昭和５７年</t>
    <rPh sb="0" eb="2">
      <t>ショウワ</t>
    </rPh>
    <phoneticPr fontId="3"/>
  </si>
  <si>
    <t>昭和５５年</t>
    <rPh sb="0" eb="2">
      <t>ショウワ</t>
    </rPh>
    <rPh sb="4" eb="5">
      <t>ネン</t>
    </rPh>
    <phoneticPr fontId="3"/>
  </si>
  <si>
    <t>薄沢</t>
    <rPh sb="0" eb="1">
      <t>ウス</t>
    </rPh>
    <rPh sb="1" eb="2">
      <t>ザワ</t>
    </rPh>
    <phoneticPr fontId="3"/>
  </si>
  <si>
    <t>夫婦と子供と親と他の親族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phoneticPr fontId="3"/>
  </si>
  <si>
    <t>昭和５０年</t>
    <rPh sb="0" eb="2">
      <t>ショウワ</t>
    </rPh>
    <phoneticPr fontId="3"/>
  </si>
  <si>
    <t>摘　　要</t>
    <rPh sb="0" eb="4">
      <t>テキヨウ</t>
    </rPh>
    <phoneticPr fontId="3"/>
  </si>
  <si>
    <t>　　　　　　（人）</t>
    <rPh sb="7" eb="8">
      <t>ヒト</t>
    </rPh>
    <phoneticPr fontId="3"/>
  </si>
  <si>
    <t xml:space="preserve">           人</t>
    <rPh sb="11" eb="12">
      <t>ニン</t>
    </rPh>
    <phoneticPr fontId="3"/>
  </si>
  <si>
    <t>人口及び世帯数の推移グラフ（国勢調査）</t>
    <rPh sb="0" eb="2">
      <t>ジンコウ</t>
    </rPh>
    <rPh sb="2" eb="3">
      <t>オヨ</t>
    </rPh>
    <rPh sb="4" eb="6">
      <t>セタイ</t>
    </rPh>
    <rPh sb="6" eb="7">
      <t>スウ</t>
    </rPh>
    <rPh sb="8" eb="10">
      <t>スイイ</t>
    </rPh>
    <rPh sb="14" eb="16">
      <t>コクセイ</t>
    </rPh>
    <rPh sb="16" eb="18">
      <t>チョウサ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</si>
  <si>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</si>
  <si>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</si>
  <si>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人　口</t>
    <rPh sb="0" eb="5">
      <t>ソウジンコウ</t>
    </rPh>
    <phoneticPr fontId="3"/>
  </si>
  <si>
    <t>世　帯　数</t>
    <rPh sb="0" eb="5">
      <t>セタイスウ</t>
    </rPh>
    <phoneticPr fontId="3"/>
  </si>
  <si>
    <t>世帯数（世帯）</t>
    <rPh sb="0" eb="3">
      <t>セタイスウ</t>
    </rPh>
    <rPh sb="4" eb="6">
      <t>セタイ</t>
    </rPh>
    <phoneticPr fontId="3"/>
  </si>
  <si>
    <t>（世帯、人）</t>
    <rPh sb="1" eb="3">
      <t>セタイ</t>
    </rPh>
    <rPh sb="4" eb="5">
      <t>ヒト</t>
    </rPh>
    <phoneticPr fontId="3"/>
  </si>
  <si>
    <t>住民基本台帳人口・世帯数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phoneticPr fontId="3"/>
  </si>
  <si>
    <t>（注）各年９月３０日現在。</t>
    <rPh sb="1" eb="2">
      <t>チュウイ</t>
    </rPh>
    <rPh sb="3" eb="4">
      <t>カク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</si>
  <si>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  ２年</t>
    <rPh sb="0" eb="2">
      <t>ヘイセイ</t>
    </rPh>
    <rPh sb="5" eb="6">
      <t>ネン</t>
    </rPh>
    <phoneticPr fontId="3"/>
  </si>
  <si>
    <t>結　  　婚</t>
    <rPh sb="0" eb="6">
      <t>ケッコン</t>
    </rPh>
    <phoneticPr fontId="3"/>
  </si>
  <si>
    <t>平成３０年</t>
    <rPh sb="0" eb="2">
      <t>ヘイセイ</t>
    </rPh>
    <phoneticPr fontId="3"/>
  </si>
  <si>
    <t>大石</t>
    <rPh sb="0" eb="2">
      <t>オオイシ</t>
    </rPh>
    <phoneticPr fontId="3"/>
  </si>
  <si>
    <t>平成２９年</t>
    <rPh sb="0" eb="2">
      <t>ヘイセイ</t>
    </rPh>
    <phoneticPr fontId="3"/>
  </si>
  <si>
    <t>平成２８年</t>
    <rPh sb="0" eb="2">
      <t>ヘイセイ</t>
    </rPh>
    <phoneticPr fontId="3"/>
  </si>
  <si>
    <t>平成２２年</t>
    <rPh sb="0" eb="2">
      <t>ヘイセイ</t>
    </rPh>
    <phoneticPr fontId="3"/>
  </si>
  <si>
    <t>総人口</t>
    <rPh sb="0" eb="3">
      <t>ソウジンコウ</t>
    </rPh>
    <phoneticPr fontId="3"/>
  </si>
  <si>
    <t>夫婦と子供と他の親族</t>
    <rPh sb="0" eb="2">
      <t>フウフ</t>
    </rPh>
    <rPh sb="3" eb="5">
      <t>コドモ</t>
    </rPh>
    <rPh sb="6" eb="7">
      <t>タ</t>
    </rPh>
    <rPh sb="8" eb="10">
      <t>シンゾク</t>
    </rPh>
    <phoneticPr fontId="3"/>
  </si>
  <si>
    <t>他市町村に常住（流入）</t>
    <rPh sb="0" eb="1">
      <t>タ</t>
    </rPh>
    <rPh sb="1" eb="4">
      <t>シチョウソン</t>
    </rPh>
    <rPh sb="5" eb="7">
      <t>ジョウジュウ</t>
    </rPh>
    <rPh sb="8" eb="9">
      <t>リュウ</t>
    </rPh>
    <rPh sb="9" eb="10">
      <t>イ</t>
    </rPh>
    <phoneticPr fontId="3"/>
  </si>
  <si>
    <t>平成２７年</t>
    <rPh sb="0" eb="2">
      <t>ヘイセイ</t>
    </rPh>
    <phoneticPr fontId="3"/>
  </si>
  <si>
    <t>１人世帯</t>
    <rPh sb="1" eb="2">
      <t>ニン</t>
    </rPh>
    <rPh sb="2" eb="4">
      <t>セタイ</t>
    </rPh>
    <phoneticPr fontId="3"/>
  </si>
  <si>
    <t>平成２６年</t>
    <rPh sb="0" eb="2">
      <t>ヘイセイ</t>
    </rPh>
    <phoneticPr fontId="3"/>
  </si>
  <si>
    <t>棚木</t>
    <rPh sb="0" eb="1">
      <t>タナ</t>
    </rPh>
    <rPh sb="1" eb="2">
      <t>キ</t>
    </rPh>
    <phoneticPr fontId="3"/>
  </si>
  <si>
    <t>平成２５年</t>
    <rPh sb="0" eb="2">
      <t>ヘイセイ</t>
    </rPh>
    <phoneticPr fontId="3"/>
  </si>
  <si>
    <t>三上</t>
    <rPh sb="0" eb="2">
      <t>ミカミ</t>
    </rPh>
    <phoneticPr fontId="3"/>
  </si>
  <si>
    <t>昭和２２年</t>
    <rPh sb="0" eb="2">
      <t>ショウワ</t>
    </rPh>
    <rPh sb="4" eb="5">
      <t>ネン</t>
    </rPh>
    <phoneticPr fontId="3"/>
  </si>
  <si>
    <t>単独世帯</t>
    <rPh sb="0" eb="2">
      <t>タンドク</t>
    </rPh>
    <rPh sb="2" eb="4">
      <t>セタイ</t>
    </rPh>
    <phoneticPr fontId="3"/>
  </si>
  <si>
    <t>平成２４年</t>
    <rPh sb="0" eb="2">
      <t>ヘイセイ</t>
    </rPh>
    <phoneticPr fontId="3"/>
  </si>
  <si>
    <t>平成２３年</t>
    <rPh sb="0" eb="2">
      <t>ヘイセイ</t>
    </rPh>
    <phoneticPr fontId="3"/>
  </si>
  <si>
    <t>平成２１年</t>
    <rPh sb="0" eb="2">
      <t>ヘイセイ</t>
    </rPh>
    <phoneticPr fontId="3"/>
  </si>
  <si>
    <t>本籍人口(人)</t>
    <rPh sb="0" eb="2">
      <t>ホンセキ</t>
    </rPh>
    <rPh sb="2" eb="4">
      <t>ジンコウ</t>
    </rPh>
    <rPh sb="5" eb="6">
      <t>ヒト</t>
    </rPh>
    <phoneticPr fontId="3"/>
  </si>
  <si>
    <t>人 口 密 度</t>
    <rPh sb="0" eb="3">
      <t>ジンコウ</t>
    </rPh>
    <rPh sb="4" eb="7">
      <t>ミツド</t>
    </rPh>
    <phoneticPr fontId="3"/>
  </si>
  <si>
    <t>本　籍　数</t>
    <rPh sb="0" eb="3">
      <t>ホンセキ</t>
    </rPh>
    <rPh sb="4" eb="5">
      <t>スウ</t>
    </rPh>
    <phoneticPr fontId="3"/>
  </si>
  <si>
    <t>(人）</t>
    <rPh sb="1" eb="2">
      <t>ニン</t>
    </rPh>
    <phoneticPr fontId="3"/>
  </si>
  <si>
    <t>東</t>
    <rPh sb="0" eb="1">
      <t>アズマ</t>
    </rPh>
    <phoneticPr fontId="3"/>
  </si>
  <si>
    <t>就業人口（人）</t>
    <rPh sb="0" eb="2">
      <t>シュウギョウ</t>
    </rPh>
    <rPh sb="2" eb="4">
      <t>ジンコウ</t>
    </rPh>
    <rPh sb="5" eb="6">
      <t>ニン</t>
    </rPh>
    <phoneticPr fontId="3"/>
  </si>
  <si>
    <r>
      <t>　　　接近度(ｍ)＝｛２÷（人口÷面積（K㎡）×（３）</t>
    </r>
    <r>
      <rPr>
        <vertAlign val="superscript"/>
        <sz val="9"/>
        <rFont val="ＭＳ 明朝"/>
        <family val="1"/>
        <charset val="128"/>
      </rPr>
      <t>1/2</t>
    </r>
    <r>
      <rPr>
        <sz val="9"/>
        <rFont val="ＭＳ 明朝"/>
        <family val="1"/>
        <charset val="128"/>
      </rPr>
      <t>）｝</t>
    </r>
    <r>
      <rPr>
        <vertAlign val="superscript"/>
        <sz val="9"/>
        <rFont val="ＭＳ 明朝"/>
        <family val="1"/>
        <charset val="128"/>
      </rPr>
      <t>1/2</t>
    </r>
    <r>
      <rPr>
        <sz val="9"/>
        <rFont val="ＭＳ 明朝"/>
        <family val="1"/>
        <charset val="128"/>
      </rPr>
      <t>×1,000</t>
    </r>
    <rPh sb="3" eb="4">
      <t>セツ</t>
    </rPh>
    <rPh sb="4" eb="5">
      <t>チカ</t>
    </rPh>
    <rPh sb="5" eb="6">
      <t>ド</t>
    </rPh>
    <rPh sb="14" eb="16">
      <t>ジンコウ</t>
    </rPh>
    <rPh sb="17" eb="19">
      <t>メンセキ</t>
    </rPh>
    <phoneticPr fontId="3"/>
  </si>
  <si>
    <t>山　　元</t>
    <rPh sb="0" eb="4">
      <t>ヤマモト</t>
    </rPh>
    <phoneticPr fontId="3"/>
  </si>
  <si>
    <t>　　　くるように分布した場合の個人間の距離として計算したもの。</t>
    <rPh sb="24" eb="26">
      <t>ケイサン</t>
    </rPh>
    <phoneticPr fontId="3"/>
  </si>
  <si>
    <t>荒町</t>
    <rPh sb="0" eb="1">
      <t>アラ</t>
    </rPh>
    <rPh sb="1" eb="2">
      <t>マチ</t>
    </rPh>
    <phoneticPr fontId="3"/>
  </si>
  <si>
    <t>中　　山</t>
    <rPh sb="0" eb="4">
      <t>ナカヤマ</t>
    </rPh>
    <phoneticPr fontId="3"/>
  </si>
  <si>
    <t>　※  接近度とは、地域内の人々が等間隔に正六角形の中心に</t>
    <rPh sb="4" eb="5">
      <t>セツ</t>
    </rPh>
    <rPh sb="5" eb="6">
      <t>チカ</t>
    </rPh>
    <rPh sb="6" eb="7">
      <t>ド</t>
    </rPh>
    <rPh sb="10" eb="13">
      <t>チイキナイ</t>
    </rPh>
    <rPh sb="14" eb="16">
      <t>ヒトビト</t>
    </rPh>
    <rPh sb="17" eb="20">
      <t>トウカンカク</t>
    </rPh>
    <rPh sb="21" eb="22">
      <t>タダ</t>
    </rPh>
    <rPh sb="22" eb="23">
      <t>６</t>
    </rPh>
    <rPh sb="23" eb="24">
      <t>カク</t>
    </rPh>
    <rPh sb="24" eb="25">
      <t>ケイ</t>
    </rPh>
    <rPh sb="26" eb="28">
      <t>チュウシン</t>
    </rPh>
    <phoneticPr fontId="3"/>
  </si>
  <si>
    <t>本　　庄</t>
    <rPh sb="0" eb="4">
      <t>ホンジョウ</t>
    </rPh>
    <phoneticPr fontId="3"/>
  </si>
  <si>
    <t>非農林漁業業・業主・雇用者世帯（世帯の主な就業者が雇用主）</t>
    <rPh sb="0" eb="1">
      <t>ヒ</t>
    </rPh>
    <rPh sb="1" eb="3">
      <t>ノウリン</t>
    </rPh>
    <rPh sb="3" eb="5">
      <t>ギョギョウ</t>
    </rPh>
    <rPh sb="5" eb="6">
      <t>ギョウ</t>
    </rPh>
    <rPh sb="7" eb="8">
      <t>ギョウ</t>
    </rPh>
    <rPh sb="8" eb="9">
      <t>ヌシ</t>
    </rPh>
    <rPh sb="10" eb="13">
      <t>コヨウシャ</t>
    </rPh>
    <rPh sb="13" eb="15">
      <t>セタイ</t>
    </rPh>
    <rPh sb="25" eb="27">
      <t>コヨウ</t>
    </rPh>
    <phoneticPr fontId="3"/>
  </si>
  <si>
    <t>人口動態</t>
  </si>
  <si>
    <t>西　　郷</t>
    <rPh sb="0" eb="4">
      <t>ニシゴウ</t>
    </rPh>
    <phoneticPr fontId="3"/>
  </si>
  <si>
    <t>上 山 市</t>
    <rPh sb="0" eb="1">
      <t>ウエ</t>
    </rPh>
    <rPh sb="2" eb="3">
      <t>ヤマ</t>
    </rPh>
    <rPh sb="4" eb="5">
      <t>シ</t>
    </rPh>
    <phoneticPr fontId="3"/>
  </si>
  <si>
    <t>（ｍ）</t>
  </si>
  <si>
    <t>接近度</t>
    <rPh sb="0" eb="3">
      <t>セッキンド</t>
    </rPh>
    <phoneticPr fontId="3"/>
  </si>
  <si>
    <t>人口密度</t>
    <rPh sb="0" eb="2">
      <t>ジンコウ</t>
    </rPh>
    <rPh sb="2" eb="4">
      <t>ミツド</t>
    </rPh>
    <phoneticPr fontId="3"/>
  </si>
  <si>
    <t>地　　区</t>
    <rPh sb="0" eb="4">
      <t>チク</t>
    </rPh>
    <phoneticPr fontId="3"/>
  </si>
  <si>
    <t>　　　３  年齢別には年齢不詳は含まれていない。</t>
    <rPh sb="6" eb="9">
      <t>ネンレイベツ</t>
    </rPh>
    <rPh sb="11" eb="13">
      <t>ネンレイ</t>
    </rPh>
    <rPh sb="13" eb="15">
      <t>フショウ</t>
    </rPh>
    <rPh sb="16" eb="17">
      <t>フク</t>
    </rPh>
    <phoneticPr fontId="3"/>
  </si>
  <si>
    <t>３８゜０８´５５″</t>
  </si>
  <si>
    <t>１４０゜１７´０３″</t>
  </si>
  <si>
    <t>菅</t>
    <rPh sb="0" eb="1">
      <t>スゲ</t>
    </rPh>
    <phoneticPr fontId="3"/>
  </si>
  <si>
    <t>平成２７年１０月１日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</si>
  <si>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上生居</t>
    <rPh sb="0" eb="1">
      <t>ウエ</t>
    </rPh>
    <rPh sb="1" eb="3">
      <t>ナマイ</t>
    </rPh>
    <phoneticPr fontId="3"/>
  </si>
  <si>
    <t>人口集中地区人口</t>
    <rPh sb="0" eb="2">
      <t>ジンコウ</t>
    </rPh>
    <rPh sb="2" eb="4">
      <t>シュウチュウ</t>
    </rPh>
    <rPh sb="4" eb="8">
      <t>チクジンコウ</t>
    </rPh>
    <phoneticPr fontId="3"/>
  </si>
  <si>
    <t>昭和６０年</t>
    <rPh sb="0" eb="2">
      <t>ショウワ</t>
    </rPh>
    <rPh sb="4" eb="5">
      <t>ネン</t>
    </rPh>
    <phoneticPr fontId="3"/>
  </si>
  <si>
    <t>１４０゜１７´０２″</t>
  </si>
  <si>
    <t>中川地区</t>
    <rPh sb="0" eb="1">
      <t>ナカ</t>
    </rPh>
    <rPh sb="1" eb="2">
      <t>カワ</t>
    </rPh>
    <rPh sb="2" eb="4">
      <t>チク</t>
    </rPh>
    <phoneticPr fontId="3"/>
  </si>
  <si>
    <t>泉川</t>
    <rPh sb="0" eb="2">
      <t>イズミカワ</t>
    </rPh>
    <phoneticPr fontId="3"/>
  </si>
  <si>
    <t>平成２２年１０月１日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</si>
  <si>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３８゜０８´５４″</t>
  </si>
  <si>
    <t>総    数</t>
    <rPh sb="0" eb="1">
      <t>フサ</t>
    </rPh>
    <rPh sb="5" eb="6">
      <t>カズ</t>
    </rPh>
    <phoneticPr fontId="3"/>
  </si>
  <si>
    <t>東  経</t>
  </si>
  <si>
    <t xml:space="preserve"> </t>
  </si>
  <si>
    <r>
      <t>（注）令和</t>
    </r>
    <r>
      <rPr>
        <sz val="9"/>
        <color theme="1"/>
        <rFont val="ＭＳ 明朝"/>
        <family val="1"/>
        <charset val="128"/>
      </rPr>
      <t>４年９月３０日現在。</t>
    </r>
    <rPh sb="1" eb="2">
      <t>チュウイ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3"/>
  </si>
  <si>
    <t>（注）１　令和２年１０月１日現在｡</t>
    <rPh sb="1" eb="2">
      <t>チュウイ</t>
    </rPh>
    <rPh sb="5" eb="6">
      <t>レイ</t>
    </rPh>
    <rPh sb="6" eb="7">
      <t>ワ</t>
    </rPh>
    <rPh sb="8" eb="9">
      <t>ネン</t>
    </rPh>
    <rPh sb="9" eb="12">
      <t>１０ガツ</t>
    </rPh>
    <rPh sb="12" eb="14">
      <t>１ニチ</t>
    </rPh>
    <rPh sb="14" eb="16">
      <t>ゲンザイ</t>
    </rPh>
    <phoneticPr fontId="3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</si>
  <si>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3"/>
  </si>
  <si>
    <t>総　　　数</t>
    <rPh sb="0" eb="1">
      <t>ソウジンコウ</t>
    </rPh>
    <rPh sb="4" eb="5">
      <t>スウ</t>
    </rPh>
    <phoneticPr fontId="3"/>
  </si>
  <si>
    <t>弁天</t>
    <rPh sb="0" eb="2">
      <t>ベンテン</t>
    </rPh>
    <phoneticPr fontId="3"/>
  </si>
  <si>
    <t>小穴</t>
    <rPh sb="0" eb="1">
      <t>コ</t>
    </rPh>
    <rPh sb="1" eb="2">
      <t>アナ</t>
    </rPh>
    <phoneticPr fontId="3"/>
  </si>
  <si>
    <t>阿弥陀地</t>
    <rPh sb="0" eb="3">
      <t>アミダ</t>
    </rPh>
    <rPh sb="3" eb="4">
      <t>チ</t>
    </rPh>
    <phoneticPr fontId="3"/>
  </si>
  <si>
    <t>施設等</t>
    <rPh sb="0" eb="2">
      <t>シセツ</t>
    </rPh>
    <rPh sb="2" eb="3">
      <t>ナド</t>
    </rPh>
    <phoneticPr fontId="3"/>
  </si>
  <si>
    <t>藤吾</t>
    <rPh sb="0" eb="1">
      <t>フジ</t>
    </rPh>
    <rPh sb="1" eb="2">
      <t>ゴ</t>
    </rPh>
    <phoneticPr fontId="3"/>
  </si>
  <si>
    <t>令和　元年</t>
    <rPh sb="0" eb="1">
      <t>レイ</t>
    </rPh>
    <rPh sb="1" eb="2">
      <t>ワ</t>
    </rPh>
    <rPh sb="4" eb="5">
      <t>ネン</t>
    </rPh>
    <phoneticPr fontId="3"/>
  </si>
  <si>
    <t>中ノ森</t>
    <rPh sb="0" eb="1">
      <t>ナカ</t>
    </rPh>
    <rPh sb="2" eb="3">
      <t>モリ</t>
    </rPh>
    <phoneticPr fontId="3"/>
  </si>
  <si>
    <t>１０人以上世帯</t>
    <rPh sb="2" eb="3">
      <t>ニン</t>
    </rPh>
    <rPh sb="3" eb="5">
      <t>イジョウ</t>
    </rPh>
    <rPh sb="5" eb="7">
      <t>セタイ</t>
    </rPh>
    <phoneticPr fontId="3"/>
  </si>
  <si>
    <t>川口</t>
    <rPh sb="0" eb="2">
      <t>カワグチ</t>
    </rPh>
    <phoneticPr fontId="3"/>
  </si>
  <si>
    <t>旭町</t>
    <rPh sb="0" eb="2">
      <t>アサヒマチ</t>
    </rPh>
    <phoneticPr fontId="3"/>
  </si>
  <si>
    <t>配偶関係</t>
    <rPh sb="0" eb="2">
      <t>ハイグウ</t>
    </rPh>
    <rPh sb="2" eb="4">
      <t>カンケイ</t>
    </rPh>
    <phoneticPr fontId="3"/>
  </si>
  <si>
    <t>境</t>
    <rPh sb="0" eb="1">
      <t>サカイ</t>
    </rPh>
    <phoneticPr fontId="3"/>
  </si>
  <si>
    <t>2-22</t>
  </si>
  <si>
    <t xml:space="preserve">- </t>
  </si>
  <si>
    <t>沼田</t>
    <rPh sb="0" eb="2">
      <t>ヌマタ</t>
    </rPh>
    <phoneticPr fontId="3"/>
  </si>
  <si>
    <t>竜沢</t>
    <rPh sb="0" eb="1">
      <t>リュウ</t>
    </rPh>
    <rPh sb="1" eb="2">
      <t>ザワ</t>
    </rPh>
    <phoneticPr fontId="3"/>
  </si>
  <si>
    <t>入丸森</t>
    <rPh sb="0" eb="1">
      <t>イ</t>
    </rPh>
    <rPh sb="1" eb="3">
      <t>マルモリ</t>
    </rPh>
    <phoneticPr fontId="3"/>
  </si>
  <si>
    <t>矢来２</t>
    <rPh sb="0" eb="1">
      <t>ヤ</t>
    </rPh>
    <rPh sb="1" eb="2">
      <t>ライ</t>
    </rPh>
    <phoneticPr fontId="3"/>
  </si>
  <si>
    <t>高松</t>
    <rPh sb="0" eb="2">
      <t>タカマツ</t>
    </rPh>
    <phoneticPr fontId="3"/>
  </si>
  <si>
    <t>前丸森</t>
    <rPh sb="0" eb="1">
      <t>マエ</t>
    </rPh>
    <rPh sb="1" eb="3">
      <t>マルモリ</t>
    </rPh>
    <phoneticPr fontId="3"/>
  </si>
  <si>
    <t>元屋敷</t>
    <rPh sb="0" eb="1">
      <t>モト</t>
    </rPh>
    <rPh sb="1" eb="3">
      <t>ヤシキ</t>
    </rPh>
    <phoneticPr fontId="3"/>
  </si>
  <si>
    <t>ｽｶｲﾀﾜｰ</t>
  </si>
  <si>
    <t>狸森</t>
    <rPh sb="0" eb="1">
      <t>タヌキ</t>
    </rPh>
    <rPh sb="1" eb="2">
      <t>モリ</t>
    </rPh>
    <phoneticPr fontId="3"/>
  </si>
  <si>
    <t>金生５</t>
    <rPh sb="0" eb="1">
      <t>カネ</t>
    </rPh>
    <rPh sb="1" eb="2">
      <t>ウ</t>
    </rPh>
    <phoneticPr fontId="3"/>
  </si>
  <si>
    <t>年少人口  
0～14歳</t>
    <rPh sb="0" eb="4">
      <t>ネンショウジンコウ</t>
    </rPh>
    <rPh sb="9" eb="12">
      <t>１４サイ</t>
    </rPh>
    <phoneticPr fontId="3"/>
  </si>
  <si>
    <t>家族類型･親族年齢別一般世帯数･世帯人員</t>
  </si>
  <si>
    <t>須刈田</t>
    <rPh sb="0" eb="1">
      <t>スダ</t>
    </rPh>
    <rPh sb="1" eb="3">
      <t>カリタ</t>
    </rPh>
    <phoneticPr fontId="3"/>
  </si>
  <si>
    <t>金生４</t>
    <rPh sb="0" eb="1">
      <t>カネ</t>
    </rPh>
    <rPh sb="1" eb="2">
      <t>ウ</t>
    </rPh>
    <phoneticPr fontId="3"/>
  </si>
  <si>
    <t>年少人口割合</t>
    <rPh sb="0" eb="2">
      <t>ネンショウ</t>
    </rPh>
    <rPh sb="2" eb="4">
      <t>ジンコウ</t>
    </rPh>
    <rPh sb="4" eb="6">
      <t>ワリアイ</t>
    </rPh>
    <phoneticPr fontId="3"/>
  </si>
  <si>
    <t>中山第１</t>
    <rPh sb="0" eb="2">
      <t>ナカヤマ</t>
    </rPh>
    <rPh sb="2" eb="3">
      <t>ダイ</t>
    </rPh>
    <phoneticPr fontId="3"/>
  </si>
  <si>
    <t>内山</t>
    <rPh sb="0" eb="1">
      <t>ウチ</t>
    </rPh>
    <rPh sb="1" eb="2">
      <t>ヤマ</t>
    </rPh>
    <phoneticPr fontId="3"/>
  </si>
  <si>
    <t>昭和35年</t>
    <rPh sb="0" eb="2">
      <t>ショウワ</t>
    </rPh>
    <rPh sb="4" eb="5">
      <t>ネン</t>
    </rPh>
    <phoneticPr fontId="3"/>
  </si>
  <si>
    <t>金生３</t>
    <rPh sb="0" eb="1">
      <t>カネ</t>
    </rPh>
    <rPh sb="1" eb="2">
      <t>ウ</t>
    </rPh>
    <phoneticPr fontId="3"/>
  </si>
  <si>
    <t>金生１</t>
    <rPh sb="0" eb="1">
      <t>カネ</t>
    </rPh>
    <rPh sb="1" eb="2">
      <t>ウ</t>
    </rPh>
    <phoneticPr fontId="3"/>
  </si>
  <si>
    <t>金瓶</t>
    <rPh sb="0" eb="1">
      <t>カネ</t>
    </rPh>
    <rPh sb="1" eb="2">
      <t>ビン</t>
    </rPh>
    <phoneticPr fontId="3"/>
  </si>
  <si>
    <t>８　〃</t>
  </si>
  <si>
    <t>　８月</t>
    <rPh sb="2" eb="3">
      <t>ガツ</t>
    </rPh>
    <phoneticPr fontId="3"/>
  </si>
  <si>
    <t>久保手</t>
    <rPh sb="0" eb="2">
      <t>クボ</t>
    </rPh>
    <rPh sb="2" eb="3">
      <t>テ</t>
    </rPh>
    <phoneticPr fontId="3"/>
  </si>
  <si>
    <t>西山</t>
    <rPh sb="0" eb="2">
      <t>ニシヤマ</t>
    </rPh>
    <phoneticPr fontId="3"/>
  </si>
  <si>
    <t>面     積</t>
    <rPh sb="0" eb="7">
      <t>メンセキ</t>
    </rPh>
    <phoneticPr fontId="3"/>
  </si>
  <si>
    <t>小倉</t>
    <rPh sb="0" eb="2">
      <t>オグラ</t>
    </rPh>
    <phoneticPr fontId="3"/>
  </si>
  <si>
    <t>八日町１</t>
    <rPh sb="0" eb="2">
      <t>ヨウカ</t>
    </rPh>
    <rPh sb="2" eb="3">
      <t>マチ</t>
    </rPh>
    <phoneticPr fontId="3"/>
  </si>
  <si>
    <t>権現堂</t>
    <rPh sb="0" eb="2">
      <t>ゴンゲン</t>
    </rPh>
    <rPh sb="2" eb="3">
      <t>ドウ</t>
    </rPh>
    <phoneticPr fontId="3"/>
  </si>
  <si>
    <t>夫婦と親と他の親族</t>
    <rPh sb="0" eb="2">
      <t>フウフ</t>
    </rPh>
    <rPh sb="3" eb="4">
      <t>オヤ</t>
    </rPh>
    <rPh sb="5" eb="6">
      <t>タ</t>
    </rPh>
    <rPh sb="7" eb="9">
      <t>シンゾク</t>
    </rPh>
    <phoneticPr fontId="3"/>
  </si>
  <si>
    <t>核家族世帯</t>
    <rPh sb="0" eb="1">
      <t>カク</t>
    </rPh>
    <rPh sb="3" eb="5">
      <t>セタイ</t>
    </rPh>
    <phoneticPr fontId="3"/>
  </si>
  <si>
    <t>人口重心</t>
    <rPh sb="0" eb="4">
      <t>ジンコウジュウシン</t>
    </rPh>
    <phoneticPr fontId="3"/>
  </si>
  <si>
    <t>蔵王</t>
    <rPh sb="0" eb="2">
      <t>ザオウ</t>
    </rPh>
    <phoneticPr fontId="3"/>
  </si>
  <si>
    <t>三本松</t>
    <rPh sb="0" eb="3">
      <t>サンボンマツ</t>
    </rPh>
    <phoneticPr fontId="3"/>
  </si>
  <si>
    <t>高野</t>
    <rPh sb="0" eb="2">
      <t>コウヤ</t>
    </rPh>
    <phoneticPr fontId="3"/>
  </si>
  <si>
    <t>長清水１</t>
    <rPh sb="0" eb="1">
      <t>ナガ</t>
    </rPh>
    <rPh sb="1" eb="3">
      <t>シミズ</t>
    </rPh>
    <phoneticPr fontId="3"/>
  </si>
  <si>
    <t xml:space="preserve">      ２　１５歳以上人口には、配偶関係不詳を含む。</t>
    <rPh sb="10" eb="11">
      <t>サイ</t>
    </rPh>
    <rPh sb="11" eb="13">
      <t>イジョウ</t>
    </rPh>
    <rPh sb="13" eb="15">
      <t>ジンコウ</t>
    </rPh>
    <rPh sb="18" eb="20">
      <t>ハイグウ</t>
    </rPh>
    <rPh sb="20" eb="22">
      <t>カンケイ</t>
    </rPh>
    <rPh sb="22" eb="24">
      <t>フショウ</t>
    </rPh>
    <rPh sb="25" eb="26">
      <t>フク</t>
    </rPh>
    <phoneticPr fontId="3"/>
  </si>
  <si>
    <t>甲石</t>
    <rPh sb="0" eb="1">
      <t>カブト</t>
    </rPh>
    <rPh sb="1" eb="2">
      <t>イシ</t>
    </rPh>
    <phoneticPr fontId="3"/>
  </si>
  <si>
    <t>仙石</t>
    <rPh sb="0" eb="2">
      <t>センゴク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</si>
  <si>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</si>
  <si>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１２月</t>
  </si>
  <si>
    <t>四ツ谷</t>
    <rPh sb="0" eb="1">
      <t>ヨ</t>
    </rPh>
    <rPh sb="2" eb="3">
      <t>ヤ</t>
    </rPh>
    <phoneticPr fontId="3"/>
  </si>
  <si>
    <t>糸目</t>
    <rPh sb="0" eb="2">
      <t>イトメ</t>
    </rPh>
    <phoneticPr fontId="3"/>
  </si>
  <si>
    <t>１８歳未満世帯員のいる一般世帯数</t>
    <rPh sb="2" eb="3">
      <t>６サイ</t>
    </rPh>
    <rPh sb="3" eb="5">
      <t>ミマン</t>
    </rPh>
    <rPh sb="5" eb="8">
      <t>セタイイン</t>
    </rPh>
    <rPh sb="11" eb="13">
      <t>イッパン</t>
    </rPh>
    <rPh sb="13" eb="16">
      <t>セタイスウ</t>
    </rPh>
    <phoneticPr fontId="3"/>
  </si>
  <si>
    <t>夫婦と両親</t>
    <rPh sb="0" eb="2">
      <t>フウフ</t>
    </rPh>
    <rPh sb="3" eb="5">
      <t>リョウシン</t>
    </rPh>
    <phoneticPr fontId="3"/>
  </si>
  <si>
    <t>年少人口    0～14歳</t>
    <rPh sb="0" eb="4">
      <t>ネンショウジンコウ</t>
    </rPh>
    <rPh sb="10" eb="13">
      <t>１４サイ</t>
    </rPh>
    <phoneticPr fontId="3"/>
  </si>
  <si>
    <t>世帯の主な産業別世帯数･世帯人員</t>
  </si>
  <si>
    <t>新町</t>
    <rPh sb="0" eb="2">
      <t>シンマチ</t>
    </rPh>
    <phoneticPr fontId="3"/>
  </si>
  <si>
    <t>御井戸丁</t>
    <rPh sb="0" eb="1">
      <t>オン</t>
    </rPh>
    <rPh sb="1" eb="3">
      <t>イド</t>
    </rPh>
    <rPh sb="3" eb="4">
      <t>チョウ</t>
    </rPh>
    <phoneticPr fontId="3"/>
  </si>
  <si>
    <t>東地区</t>
    <rPh sb="0" eb="1">
      <t>アズマ</t>
    </rPh>
    <rPh sb="1" eb="3">
      <t>チク</t>
    </rPh>
    <phoneticPr fontId="3"/>
  </si>
  <si>
    <t>2-23</t>
  </si>
  <si>
    <t>軽井沢</t>
    <rPh sb="0" eb="3">
      <t>カルイザワ</t>
    </rPh>
    <phoneticPr fontId="3"/>
  </si>
  <si>
    <t>泥部</t>
    <rPh sb="0" eb="1">
      <t>ドロ</t>
    </rPh>
    <rPh sb="1" eb="2">
      <t>ブ</t>
    </rPh>
    <phoneticPr fontId="3"/>
  </si>
  <si>
    <t>湯町新道</t>
    <rPh sb="0" eb="1">
      <t>ユ</t>
    </rPh>
    <rPh sb="1" eb="2">
      <t>マチ</t>
    </rPh>
    <rPh sb="2" eb="4">
      <t>シンドウ</t>
    </rPh>
    <phoneticPr fontId="3"/>
  </si>
  <si>
    <t>総数</t>
    <rPh sb="0" eb="2">
      <t>ソウスウ</t>
    </rPh>
    <phoneticPr fontId="3"/>
  </si>
  <si>
    <t>中生居</t>
    <rPh sb="0" eb="1">
      <t>ナカ</t>
    </rPh>
    <rPh sb="1" eb="3">
      <t>ナマイ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</si>
  <si>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</si>
  <si>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仲丁</t>
    <rPh sb="0" eb="1">
      <t>ナカ</t>
    </rPh>
    <rPh sb="1" eb="2">
      <t>チョウ</t>
    </rPh>
    <phoneticPr fontId="3"/>
  </si>
  <si>
    <t>下生居</t>
    <rPh sb="0" eb="1">
      <t>シモ</t>
    </rPh>
    <rPh sb="1" eb="3">
      <t>ナマイ</t>
    </rPh>
    <phoneticPr fontId="3"/>
  </si>
  <si>
    <t>八幡丁</t>
    <rPh sb="0" eb="2">
      <t>ハチマン</t>
    </rPh>
    <rPh sb="2" eb="3">
      <t>チョウ</t>
    </rPh>
    <phoneticPr fontId="3"/>
  </si>
  <si>
    <t>５０～５４</t>
  </si>
  <si>
    <t>人口・世帯数</t>
    <rPh sb="0" eb="2">
      <t>ジンコウ</t>
    </rPh>
    <rPh sb="3" eb="6">
      <t>セタイスウ</t>
    </rPh>
    <phoneticPr fontId="3"/>
  </si>
  <si>
    <t>宮脇</t>
    <rPh sb="0" eb="1">
      <t>ミヤ</t>
    </rPh>
    <rPh sb="1" eb="2">
      <t>ワキ</t>
    </rPh>
    <phoneticPr fontId="3"/>
  </si>
  <si>
    <t>萱平</t>
    <rPh sb="0" eb="1">
      <t>カヤ</t>
    </rPh>
    <rPh sb="1" eb="2">
      <t>タイラ</t>
    </rPh>
    <phoneticPr fontId="3"/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</si>
  <si>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</si>
  <si>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７５～７９</t>
  </si>
  <si>
    <t>古屋敷</t>
    <rPh sb="0" eb="3">
      <t>フルヤシキ</t>
    </rPh>
    <phoneticPr fontId="3"/>
  </si>
  <si>
    <t>６　〃</t>
  </si>
  <si>
    <t>矢来４</t>
    <rPh sb="0" eb="1">
      <t>ヤ</t>
    </rPh>
    <rPh sb="1" eb="2">
      <t>ライ</t>
    </rPh>
    <phoneticPr fontId="3"/>
  </si>
  <si>
    <t>矢来３</t>
    <rPh sb="0" eb="1">
      <t>ヤ</t>
    </rPh>
    <rPh sb="1" eb="2">
      <t>ヤライ</t>
    </rPh>
    <phoneticPr fontId="3"/>
  </si>
  <si>
    <t>大門</t>
    <rPh sb="0" eb="2">
      <t>ダイモン</t>
    </rPh>
    <phoneticPr fontId="3"/>
  </si>
  <si>
    <t>小笹</t>
    <rPh sb="0" eb="1">
      <t>オ</t>
    </rPh>
    <rPh sb="1" eb="2">
      <t>ササ</t>
    </rPh>
    <phoneticPr fontId="3"/>
  </si>
  <si>
    <t>東町</t>
    <rPh sb="0" eb="1">
      <t>ヒガシ</t>
    </rPh>
    <rPh sb="1" eb="2">
      <t>マチ</t>
    </rPh>
    <phoneticPr fontId="3"/>
  </si>
  <si>
    <t>須田板</t>
    <rPh sb="0" eb="2">
      <t>スダ</t>
    </rPh>
    <rPh sb="2" eb="3">
      <t>イタ</t>
    </rPh>
    <phoneticPr fontId="3"/>
  </si>
  <si>
    <t>美咲町</t>
    <rPh sb="0" eb="1">
      <t>ウツク</t>
    </rPh>
    <rPh sb="1" eb="2">
      <t>サ</t>
    </rPh>
    <rPh sb="2" eb="3">
      <t>マチ</t>
    </rPh>
    <phoneticPr fontId="3"/>
  </si>
  <si>
    <t>原口</t>
    <rPh sb="0" eb="2">
      <t>ハラグチ</t>
    </rPh>
    <phoneticPr fontId="3"/>
  </si>
  <si>
    <t>八日町２</t>
    <rPh sb="0" eb="2">
      <t>ヨウカ</t>
    </rPh>
    <rPh sb="2" eb="3">
      <t>マチ</t>
    </rPh>
    <phoneticPr fontId="3"/>
  </si>
  <si>
    <t>増　減</t>
    <rPh sb="0" eb="1">
      <t>ゾウ</t>
    </rPh>
    <rPh sb="2" eb="3">
      <t>ゲン</t>
    </rPh>
    <phoneticPr fontId="3"/>
  </si>
  <si>
    <t>夫婦と片親</t>
    <rPh sb="0" eb="2">
      <t>フウフ</t>
    </rPh>
    <rPh sb="3" eb="5">
      <t>カタオヤ</t>
    </rPh>
    <phoneticPr fontId="3"/>
  </si>
  <si>
    <t>牧野</t>
    <rPh sb="0" eb="1">
      <t>マキ</t>
    </rPh>
    <rPh sb="1" eb="2">
      <t>ノ</t>
    </rPh>
    <phoneticPr fontId="3"/>
  </si>
  <si>
    <t>資料：国勢調査、県統計企画課「山形県の人口と世帯数」</t>
    <rPh sb="0" eb="2">
      <t>シリョウ</t>
    </rPh>
    <rPh sb="3" eb="5">
      <t>コクセイ</t>
    </rPh>
    <rPh sb="5" eb="7">
      <t>チョウサ</t>
    </rPh>
    <rPh sb="8" eb="9">
      <t>。ケン</t>
    </rPh>
    <rPh sb="9" eb="11">
      <t>トウケイ</t>
    </rPh>
    <rPh sb="11" eb="13">
      <t>キカク</t>
    </rPh>
    <rPh sb="13" eb="14">
      <t>カ</t>
    </rPh>
    <rPh sb="15" eb="18">
      <t>ヤマガタケン</t>
    </rPh>
    <rPh sb="19" eb="21">
      <t>ジンコウ</t>
    </rPh>
    <rPh sb="22" eb="25">
      <t>セタイスウ</t>
    </rPh>
    <phoneticPr fontId="3"/>
  </si>
  <si>
    <t>北　町</t>
    <rPh sb="0" eb="3">
      <t>キタマチ</t>
    </rPh>
    <phoneticPr fontId="3"/>
  </si>
  <si>
    <t>　　　４  令和３年については「年齢」の集計結果に含まれる「不詳」をあん分等によって補完した「不詳補完値」を用いている。</t>
    <rPh sb="6" eb="8">
      <t>レイワ</t>
    </rPh>
    <rPh sb="9" eb="10">
      <t>ネン</t>
    </rPh>
    <rPh sb="16" eb="18">
      <t>ネンレイ</t>
    </rPh>
    <rPh sb="20" eb="24">
      <t>シュウケ</t>
    </rPh>
    <rPh sb="25" eb="26">
      <t>フク</t>
    </rPh>
    <rPh sb="30" eb="32">
      <t>フショウ</t>
    </rPh>
    <rPh sb="36" eb="37">
      <t>ブン</t>
    </rPh>
    <rPh sb="37" eb="38">
      <t>ナド</t>
    </rPh>
    <rPh sb="42" eb="44">
      <t>ホカン</t>
    </rPh>
    <rPh sb="47" eb="49">
      <t>フショウ</t>
    </rPh>
    <rPh sb="49" eb="51">
      <t>ホカン</t>
    </rPh>
    <rPh sb="51" eb="52">
      <t>チ</t>
    </rPh>
    <rPh sb="54" eb="55">
      <t>モチ</t>
    </rPh>
    <phoneticPr fontId="3"/>
  </si>
  <si>
    <t>金山</t>
    <rPh sb="0" eb="2">
      <t>カネヤマ</t>
    </rPh>
    <phoneticPr fontId="3"/>
  </si>
  <si>
    <t>柏木</t>
    <rPh sb="0" eb="2">
      <t>カシワギ</t>
    </rPh>
    <phoneticPr fontId="3"/>
  </si>
  <si>
    <t>　９月</t>
    <rPh sb="2" eb="3">
      <t>ガツ</t>
    </rPh>
    <phoneticPr fontId="3"/>
  </si>
  <si>
    <t>上新丁</t>
    <rPh sb="0" eb="1">
      <t>ウエ</t>
    </rPh>
    <rPh sb="1" eb="2">
      <t>シンチョウ</t>
    </rPh>
    <rPh sb="2" eb="3">
      <t>チョウ</t>
    </rPh>
    <phoneticPr fontId="3"/>
  </si>
  <si>
    <t>赤山</t>
    <rPh sb="0" eb="1">
      <t>アカ</t>
    </rPh>
    <rPh sb="1" eb="2">
      <t>ヤマ</t>
    </rPh>
    <phoneticPr fontId="3"/>
  </si>
  <si>
    <t>下十日町</t>
    <rPh sb="0" eb="1">
      <t>シモ</t>
    </rPh>
    <rPh sb="1" eb="4">
      <t>トウカマチ</t>
    </rPh>
    <phoneticPr fontId="3"/>
  </si>
  <si>
    <t>夫婦と子供と両親</t>
    <rPh sb="0" eb="2">
      <t>フウフ</t>
    </rPh>
    <rPh sb="3" eb="5">
      <t>コドモ</t>
    </rPh>
    <rPh sb="6" eb="8">
      <t>リョウシン</t>
    </rPh>
    <phoneticPr fontId="3"/>
  </si>
  <si>
    <t>中十日町</t>
    <rPh sb="0" eb="1">
      <t>ナカ</t>
    </rPh>
    <rPh sb="1" eb="4">
      <t>トウカマチ</t>
    </rPh>
    <phoneticPr fontId="3"/>
  </si>
  <si>
    <t>皆沢</t>
    <rPh sb="0" eb="1">
      <t>ミナ</t>
    </rPh>
    <rPh sb="1" eb="2">
      <t>ザワ</t>
    </rPh>
    <phoneticPr fontId="3"/>
  </si>
  <si>
    <t>１８歳未満世帯員のいる一般世帯人員</t>
    <rPh sb="11" eb="13">
      <t>イッパン</t>
    </rPh>
    <rPh sb="13" eb="15">
      <t>セタイ</t>
    </rPh>
    <rPh sb="15" eb="17">
      <t>ジンイン</t>
    </rPh>
    <phoneticPr fontId="3"/>
  </si>
  <si>
    <r>
      <t>（注）１　令和</t>
    </r>
    <r>
      <rPr>
        <sz val="9"/>
        <color theme="1"/>
        <rFont val="ＭＳ 明朝"/>
        <family val="1"/>
        <charset val="128"/>
      </rPr>
      <t>３年１０月１日現在。</t>
    </r>
    <rPh sb="1" eb="2">
      <t>チュウイ</t>
    </rPh>
    <rPh sb="5" eb="6">
      <t>レイ</t>
    </rPh>
    <rPh sb="6" eb="7">
      <t>ワ</t>
    </rPh>
    <rPh sb="8" eb="9">
      <t>８ネン</t>
    </rPh>
    <rPh sb="11" eb="12">
      <t>ガツ</t>
    </rPh>
    <rPh sb="12" eb="13">
      <t>１ニイ</t>
    </rPh>
    <rPh sb="13" eb="14">
      <t>ニチ</t>
    </rPh>
    <rPh sb="14" eb="16">
      <t>ゲンザイ</t>
    </rPh>
    <phoneticPr fontId="3"/>
  </si>
  <si>
    <t>上十日町</t>
    <rPh sb="0" eb="1">
      <t>ウエ</t>
    </rPh>
    <rPh sb="1" eb="4">
      <t>トウカマチ</t>
    </rPh>
    <phoneticPr fontId="3"/>
  </si>
  <si>
    <t>二日町２</t>
    <rPh sb="0" eb="3">
      <t>フツカマチ</t>
    </rPh>
    <phoneticPr fontId="3"/>
  </si>
  <si>
    <t>二日町１</t>
    <rPh sb="0" eb="3">
      <t>フツカマチ</t>
    </rPh>
    <phoneticPr fontId="3"/>
  </si>
  <si>
    <t>死　　　　別</t>
    <rPh sb="0" eb="1">
      <t>シ</t>
    </rPh>
    <rPh sb="5" eb="6">
      <t>ベツ</t>
    </rPh>
    <phoneticPr fontId="3"/>
  </si>
  <si>
    <t>関根</t>
    <rPh sb="0" eb="2">
      <t>セキネ</t>
    </rPh>
    <phoneticPr fontId="3"/>
  </si>
  <si>
    <t>人  口</t>
    <rPh sb="0" eb="4">
      <t>ジンコウ</t>
    </rPh>
    <phoneticPr fontId="3"/>
  </si>
  <si>
    <t xml:space="preserve">   ０～  ４歳</t>
    <rPh sb="8" eb="9">
      <t>サイ</t>
    </rPh>
    <phoneticPr fontId="3"/>
  </si>
  <si>
    <t>資料：国勢調査</t>
    <rPh sb="3" eb="5">
      <t>コクセイ</t>
    </rPh>
    <phoneticPr fontId="3"/>
  </si>
  <si>
    <t>地　　　区</t>
    <rPh sb="0" eb="5">
      <t>チク</t>
    </rPh>
    <phoneticPr fontId="3"/>
  </si>
  <si>
    <t xml:space="preserve">          有する地域である。</t>
  </si>
  <si>
    <t xml:space="preserve">          して、人口密度の高い基本単位区（１k㎡当たり４，０００人以上）が隣接して人口５，０００人以上を</t>
    <rPh sb="13" eb="15">
      <t>ジンコウ</t>
    </rPh>
    <rPh sb="15" eb="17">
      <t>ミツド</t>
    </rPh>
    <rPh sb="18" eb="19">
      <t>タカ</t>
    </rPh>
    <rPh sb="20" eb="24">
      <t>キホンタンイ</t>
    </rPh>
    <rPh sb="24" eb="25">
      <t>ク</t>
    </rPh>
    <rPh sb="29" eb="30">
      <t>ア</t>
    </rPh>
    <rPh sb="37" eb="38">
      <t>ニン</t>
    </rPh>
    <rPh sb="38" eb="40">
      <t>イジョウ</t>
    </rPh>
    <rPh sb="42" eb="44">
      <t>リンセツ</t>
    </rPh>
    <phoneticPr fontId="3"/>
  </si>
  <si>
    <t xml:space="preserve">      ２　人口集中地区は、都市的地域の特質を明らかにするため設けられ、国勢調査基本単位区を基礎単位地域と</t>
    <rPh sb="8" eb="10">
      <t>ジンコウ</t>
    </rPh>
    <rPh sb="10" eb="12">
      <t>シュウチュウ</t>
    </rPh>
    <rPh sb="12" eb="14">
      <t>チク</t>
    </rPh>
    <rPh sb="16" eb="18">
      <t>トシ</t>
    </rPh>
    <rPh sb="18" eb="19">
      <t>テキ</t>
    </rPh>
    <rPh sb="19" eb="21">
      <t>チイキ</t>
    </rPh>
    <rPh sb="22" eb="24">
      <t>トクシツ</t>
    </rPh>
    <rPh sb="25" eb="26">
      <t>アキ</t>
    </rPh>
    <rPh sb="33" eb="34">
      <t>モウ</t>
    </rPh>
    <rPh sb="38" eb="40">
      <t>コクセイ</t>
    </rPh>
    <rPh sb="40" eb="42">
      <t>チョウサ</t>
    </rPh>
    <rPh sb="42" eb="46">
      <t>キホンタンイ</t>
    </rPh>
    <rPh sb="46" eb="47">
      <t>ク</t>
    </rPh>
    <phoneticPr fontId="3"/>
  </si>
  <si>
    <t>（注）１　各年１０月１日現在。</t>
    <rPh sb="1" eb="2">
      <t>チュウ</t>
    </rPh>
    <rPh sb="5" eb="6">
      <t>カク</t>
    </rPh>
    <rPh sb="6" eb="7">
      <t>ネン</t>
    </rPh>
    <rPh sb="9" eb="10">
      <t>ガツ</t>
    </rPh>
    <rPh sb="10" eb="12">
      <t>１ニチ</t>
    </rPh>
    <rPh sb="12" eb="14">
      <t>ゲンザイ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</si>
  <si>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</si>
  <si>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 xml:space="preserve">… </t>
  </si>
  <si>
    <t>９　〃</t>
  </si>
  <si>
    <t>令和　元年</t>
    <rPh sb="0" eb="1">
      <t>レイ</t>
    </rPh>
    <rPh sb="1" eb="2">
      <t>ワ</t>
    </rPh>
    <rPh sb="3" eb="5">
      <t>ガンネン</t>
    </rPh>
    <phoneticPr fontId="3"/>
  </si>
  <si>
    <t>令和　２年</t>
    <rPh sb="0" eb="1">
      <t>レイ</t>
    </rPh>
    <rPh sb="1" eb="2">
      <t>ワ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</si>
  <si>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</si>
  <si>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r>
      <t>　　　</t>
    </r>
    <r>
      <rPr>
        <sz val="9"/>
        <color theme="1"/>
        <rFont val="ＭＳ 明朝"/>
        <family val="1"/>
        <charset val="128"/>
      </rPr>
      <t>４　割合について令和２年以降は不詳補完値で算出している。</t>
    </r>
    <rPh sb="5" eb="7">
      <t>ワリアイ</t>
    </rPh>
    <rPh sb="11" eb="13">
      <t>レイワ</t>
    </rPh>
    <rPh sb="14" eb="15">
      <t>ネン</t>
    </rPh>
    <rPh sb="15" eb="17">
      <t>イコウ</t>
    </rPh>
    <rPh sb="18" eb="20">
      <t>フショウ</t>
    </rPh>
    <rPh sb="20" eb="22">
      <t>ホカン</t>
    </rPh>
    <rPh sb="22" eb="23">
      <t>チ</t>
    </rPh>
    <rPh sb="24" eb="26">
      <t>サンシュツ</t>
    </rPh>
    <phoneticPr fontId="3"/>
  </si>
  <si>
    <t>平成１２年</t>
    <rPh sb="0" eb="2">
      <t>ヘイセイ</t>
    </rPh>
    <rPh sb="4" eb="5">
      <t>ネン</t>
    </rPh>
    <phoneticPr fontId="3"/>
  </si>
  <si>
    <t>一般世帯人員</t>
    <rPh sb="0" eb="1">
      <t>イチ</t>
    </rPh>
    <rPh sb="1" eb="2">
      <t>ハン</t>
    </rPh>
    <rPh sb="2" eb="4">
      <t>セタイ</t>
    </rPh>
    <rPh sb="4" eb="6">
      <t>ジンイン</t>
    </rPh>
    <phoneticPr fontId="3"/>
  </si>
  <si>
    <t>区　　分</t>
    <rPh sb="0" eb="1">
      <t>ク</t>
    </rPh>
    <rPh sb="3" eb="4">
      <t>ブン</t>
    </rPh>
    <phoneticPr fontId="3"/>
  </si>
  <si>
    <t>平成  ７年</t>
    <rPh sb="0" eb="2">
      <t>ヘイセイ</t>
    </rPh>
    <rPh sb="5" eb="6">
      <t>ネン</t>
    </rPh>
    <phoneticPr fontId="3"/>
  </si>
  <si>
    <t xml:space="preserve">うち本籍が市内にあるもの </t>
    <rPh sb="2" eb="4">
      <t>ホンセキ</t>
    </rPh>
    <rPh sb="5" eb="7">
      <t>シナイ</t>
    </rPh>
    <phoneticPr fontId="3"/>
  </si>
  <si>
    <t>労働力人口（人）</t>
    <rPh sb="0" eb="3">
      <t>ロウドウリョク</t>
    </rPh>
    <rPh sb="3" eb="5">
      <t>ジンコウ</t>
    </rPh>
    <rPh sb="6" eb="7">
      <t>ニン</t>
    </rPh>
    <phoneticPr fontId="3"/>
  </si>
  <si>
    <t>平均年齢・中位数</t>
    <rPh sb="0" eb="2">
      <t>ヘイキン</t>
    </rPh>
    <rPh sb="2" eb="4">
      <t>ネンレイ</t>
    </rPh>
    <rPh sb="5" eb="7">
      <t>チュウイ</t>
    </rPh>
    <rPh sb="7" eb="8">
      <t>スウ</t>
    </rPh>
    <phoneticPr fontId="3"/>
  </si>
  <si>
    <t>面   積（k㎡）</t>
    <rPh sb="0" eb="5">
      <t>メンセキ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</si>
  <si>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</si>
  <si>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人   口（人）</t>
    <rPh sb="0" eb="5">
      <t>ジンコウ</t>
    </rPh>
    <rPh sb="6" eb="7">
      <t>ニン</t>
    </rPh>
    <phoneticPr fontId="3"/>
  </si>
  <si>
    <t>（注）国勢調査を基に各年１０月１日現在で推計。</t>
    <rPh sb="1" eb="2">
      <t>チュウ</t>
    </rPh>
    <rPh sb="3" eb="7">
      <t>コクセイチョウサ</t>
    </rPh>
    <rPh sb="8" eb="9">
      <t>モト</t>
    </rPh>
    <rPh sb="10" eb="11">
      <t>カク</t>
    </rPh>
    <rPh sb="11" eb="12">
      <t>トシ</t>
    </rPh>
    <rPh sb="14" eb="15">
      <t>ガツ</t>
    </rPh>
    <rPh sb="16" eb="17">
      <t>ニチ</t>
    </rPh>
    <rPh sb="17" eb="19">
      <t>ゲンザイ</t>
    </rPh>
    <rPh sb="20" eb="22">
      <t>スイケイ</t>
    </rPh>
    <phoneticPr fontId="3"/>
  </si>
  <si>
    <t>３０～３４</t>
  </si>
  <si>
    <t>平成１２年</t>
    <rPh sb="0" eb="2">
      <t>ヘイセイ</t>
    </rPh>
    <phoneticPr fontId="3"/>
  </si>
  <si>
    <t>平成  ７年</t>
    <rPh sb="0" eb="2">
      <t>ヘイセイ</t>
    </rPh>
    <phoneticPr fontId="3"/>
  </si>
  <si>
    <t>人／k㎡</t>
    <rPh sb="0" eb="1">
      <t>ヒト</t>
    </rPh>
    <phoneticPr fontId="3"/>
  </si>
  <si>
    <t xml:space="preserve"> k㎡</t>
  </si>
  <si>
    <t>人   口</t>
    <rPh sb="0" eb="5">
      <t>ジンコウ</t>
    </rPh>
    <phoneticPr fontId="3"/>
  </si>
  <si>
    <t>９０歳以上</t>
    <rPh sb="2" eb="3">
      <t>サイ</t>
    </rPh>
    <rPh sb="3" eb="5">
      <t>イジョウ</t>
    </rPh>
    <phoneticPr fontId="3"/>
  </si>
  <si>
    <t>３５～３９</t>
  </si>
  <si>
    <t>平成 2年</t>
    <rPh sb="0" eb="2">
      <t>ヘイセイ</t>
    </rPh>
    <rPh sb="4" eb="5">
      <t>ネン</t>
    </rPh>
    <phoneticPr fontId="3"/>
  </si>
  <si>
    <t>８５～８９</t>
  </si>
  <si>
    <t>８０～８４</t>
  </si>
  <si>
    <t>２５～２９</t>
  </si>
  <si>
    <t>７０～７４</t>
  </si>
  <si>
    <t>グラフあり</t>
  </si>
  <si>
    <t>１５～１９</t>
  </si>
  <si>
    <t>６５～６９</t>
  </si>
  <si>
    <t>１０～１４</t>
  </si>
  <si>
    <t>６０～６４</t>
  </si>
  <si>
    <t>５５～５９</t>
  </si>
  <si>
    <t xml:space="preserve">  ４５～４９歳</t>
    <rPh sb="7" eb="8">
      <t>サイ</t>
    </rPh>
    <phoneticPr fontId="3"/>
  </si>
  <si>
    <t>年齢階級</t>
    <rPh sb="0" eb="2">
      <t>ネンレイ</t>
    </rPh>
    <rPh sb="2" eb="4">
      <t>カイキュウ</t>
    </rPh>
    <phoneticPr fontId="3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</si>
  <si>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3"/>
  </si>
  <si>
    <t>男</t>
    <rPh sb="0" eb="1">
      <t>ダンジョ</t>
    </rPh>
    <phoneticPr fontId="3"/>
  </si>
  <si>
    <t>（人）</t>
    <rPh sb="1" eb="2">
      <t>ニン</t>
    </rPh>
    <phoneticPr fontId="3"/>
  </si>
  <si>
    <t>　　　２  総人口には年齢不詳を含む。</t>
    <rPh sb="6" eb="9">
      <t>ソウジンコウ</t>
    </rPh>
    <rPh sb="11" eb="13">
      <t>ネンレイ</t>
    </rPh>
    <rPh sb="13" eb="15">
      <t>フショウ</t>
    </rPh>
    <rPh sb="16" eb="17">
      <t>フク</t>
    </rPh>
    <phoneticPr fontId="3"/>
  </si>
  <si>
    <t>資料：国勢調査、県統計企画課</t>
    <rPh sb="0" eb="2">
      <t>シリョウ</t>
    </rPh>
    <rPh sb="2" eb="5">
      <t>：コクセイ</t>
    </rPh>
    <rPh sb="5" eb="7">
      <t>チョウサ</t>
    </rPh>
    <rPh sb="8" eb="9">
      <t>。ケン</t>
    </rPh>
    <rPh sb="9" eb="11">
      <t>トウケイ</t>
    </rPh>
    <rPh sb="11" eb="13">
      <t>キカク</t>
    </rPh>
    <rPh sb="13" eb="14">
      <t>カ</t>
    </rPh>
    <phoneticPr fontId="3"/>
  </si>
  <si>
    <t>資料：市民生活課</t>
    <rPh sb="0" eb="2">
      <t>シリョウ</t>
    </rPh>
    <rPh sb="3" eb="8">
      <t>シミンカ</t>
    </rPh>
    <phoneticPr fontId="3"/>
  </si>
  <si>
    <t>平成１９年</t>
    <rPh sb="0" eb="2">
      <t>ヘイセイ</t>
    </rPh>
    <rPh sb="4" eb="5">
      <t>ネン</t>
    </rPh>
    <phoneticPr fontId="3"/>
  </si>
  <si>
    <t>平成１８年</t>
    <rPh sb="0" eb="2">
      <t>ヘイセイ</t>
    </rPh>
    <rPh sb="4" eb="5">
      <t>ネン</t>
    </rPh>
    <phoneticPr fontId="3"/>
  </si>
  <si>
    <t>計</t>
    <rPh sb="0" eb="1">
      <t>ケイ</t>
    </rPh>
    <phoneticPr fontId="3"/>
  </si>
  <si>
    <t>有   配   偶</t>
    <rPh sb="0" eb="1">
      <t>ユウ</t>
    </rPh>
    <rPh sb="4" eb="5">
      <t>ハイ</t>
    </rPh>
    <rPh sb="8" eb="9">
      <t>グウ</t>
    </rPh>
    <phoneticPr fontId="3"/>
  </si>
  <si>
    <t>35～64歳</t>
    <rPh sb="3" eb="6">
      <t>６４サイ</t>
    </rPh>
    <phoneticPr fontId="3"/>
  </si>
  <si>
    <t>15～34歳</t>
    <rPh sb="3" eb="6">
      <t>３４サイ</t>
    </rPh>
    <phoneticPr fontId="3"/>
  </si>
  <si>
    <t>生産年齢人口
35～64歳</t>
    <rPh sb="0" eb="4">
      <t>セイサンネンレイ</t>
    </rPh>
    <rPh sb="4" eb="6">
      <t>ジンコウ</t>
    </rPh>
    <rPh sb="10" eb="13">
      <t>６４サイ</t>
    </rPh>
    <phoneticPr fontId="3"/>
  </si>
  <si>
    <t>地区別人口・世帯数（令和４年度）</t>
    <rPh sb="0" eb="5">
      <t>チクベツジンコウ</t>
    </rPh>
    <rPh sb="6" eb="9">
      <t>セタイスウ</t>
    </rPh>
    <rPh sb="10" eb="12">
      <t>レイワ</t>
    </rPh>
    <rPh sb="13" eb="15">
      <t>ネンド</t>
    </rPh>
    <phoneticPr fontId="3"/>
  </si>
  <si>
    <t>老年人口    65歳以上</t>
    <rPh sb="0" eb="2">
      <t>ロウネン</t>
    </rPh>
    <rPh sb="2" eb="4">
      <t>ジンコウ</t>
    </rPh>
    <rPh sb="8" eb="13">
      <t>６５サイイジョウ</t>
    </rPh>
    <phoneticPr fontId="3"/>
  </si>
  <si>
    <t>総    人    口</t>
    <rPh sb="0" eb="11">
      <t>ソウジンコウ</t>
    </rPh>
    <phoneticPr fontId="3"/>
  </si>
  <si>
    <t>（％）</t>
  </si>
  <si>
    <t>　　　(人）</t>
    <rPh sb="4" eb="5">
      <t>ニン</t>
    </rPh>
    <phoneticPr fontId="3"/>
  </si>
  <si>
    <t>　　　３　年少人口指数＝年少人口÷生産年齢人口×100、老年人口指数＝老年人口÷生産年齢人口×100。</t>
    <rPh sb="5" eb="7">
      <t>ネンショウ</t>
    </rPh>
    <rPh sb="7" eb="9">
      <t>ジンコウ</t>
    </rPh>
    <rPh sb="9" eb="11">
      <t>シスウ</t>
    </rPh>
    <rPh sb="12" eb="14">
      <t>ネンショウ</t>
    </rPh>
    <rPh sb="14" eb="16">
      <t>ジンコウ</t>
    </rPh>
    <rPh sb="17" eb="19">
      <t>セイサン</t>
    </rPh>
    <rPh sb="19" eb="21">
      <t>ネンレイ</t>
    </rPh>
    <rPh sb="21" eb="23">
      <t>ジンコウ</t>
    </rPh>
    <rPh sb="28" eb="29">
      <t>ロウレイ</t>
    </rPh>
    <rPh sb="29" eb="30">
      <t>ネン</t>
    </rPh>
    <rPh sb="30" eb="32">
      <t>ジンコウ</t>
    </rPh>
    <rPh sb="32" eb="34">
      <t>シスウ</t>
    </rPh>
    <rPh sb="35" eb="37">
      <t>ロウネン</t>
    </rPh>
    <rPh sb="37" eb="39">
      <t>ジンコウ</t>
    </rPh>
    <rPh sb="40" eb="42">
      <t>セイサン</t>
    </rPh>
    <rPh sb="42" eb="44">
      <t>ネンレイ</t>
    </rPh>
    <rPh sb="44" eb="46">
      <t>ジンコウ</t>
    </rPh>
    <phoneticPr fontId="3"/>
  </si>
  <si>
    <t>（注）１　各年１０月１日現在。</t>
    <rPh sb="1" eb="2">
      <t>チュウイ</t>
    </rPh>
    <rPh sb="5" eb="6">
      <t>カク</t>
    </rPh>
    <rPh sb="6" eb="7">
      <t>トシ</t>
    </rPh>
    <rPh sb="9" eb="10">
      <t>ガツ</t>
    </rPh>
    <rPh sb="11" eb="12">
      <t>ニチ</t>
    </rPh>
    <rPh sb="12" eb="14">
      <t>ゲンザイ</t>
    </rPh>
    <phoneticPr fontId="3"/>
  </si>
  <si>
    <t xml:space="preserve">     資料：国勢調査、県統計企画課</t>
    <rPh sb="5" eb="7">
      <t>シリョウ</t>
    </rPh>
    <rPh sb="8" eb="10">
      <t>コクセイ</t>
    </rPh>
    <rPh sb="10" eb="12">
      <t>チョウサ</t>
    </rPh>
    <rPh sb="13" eb="14">
      <t>。ケン</t>
    </rPh>
    <rPh sb="14" eb="16">
      <t>トウケイ</t>
    </rPh>
    <rPh sb="16" eb="18">
      <t>キカク</t>
    </rPh>
    <rPh sb="18" eb="19">
      <t>カ</t>
    </rPh>
    <phoneticPr fontId="3"/>
  </si>
  <si>
    <t>令和　３年</t>
    <rPh sb="0" eb="1">
      <t>レイ</t>
    </rPh>
    <rPh sb="1" eb="2">
      <t>ワ</t>
    </rPh>
    <rPh sb="4" eb="5">
      <t>ネン</t>
    </rPh>
    <phoneticPr fontId="3"/>
  </si>
  <si>
    <t>他市町村への通勤
・通学者（流出人口）</t>
    <rPh sb="0" eb="1">
      <t>タ</t>
    </rPh>
    <rPh sb="1" eb="4">
      <t>シチョウソン</t>
    </rPh>
    <rPh sb="6" eb="8">
      <t>ツウキン</t>
    </rPh>
    <rPh sb="10" eb="13">
      <t>ツウガクシャ</t>
    </rPh>
    <rPh sb="14" eb="16">
      <t>リュウシュツ</t>
    </rPh>
    <rPh sb="16" eb="18">
      <t>ジンコウ</t>
    </rPh>
    <phoneticPr fontId="3"/>
  </si>
  <si>
    <t>年少人口指数</t>
  </si>
  <si>
    <t>平成　５年</t>
    <rPh sb="0" eb="2">
      <t>ヘイセイ</t>
    </rPh>
    <rPh sb="4" eb="5">
      <t>ネン</t>
    </rPh>
    <phoneticPr fontId="3"/>
  </si>
  <si>
    <t xml:space="preserve">   （世帯、人）</t>
    <rPh sb="4" eb="6">
      <t>セタイ</t>
    </rPh>
    <rPh sb="7" eb="8">
      <t>ヒト</t>
    </rPh>
    <phoneticPr fontId="3"/>
  </si>
  <si>
    <t>　</t>
  </si>
  <si>
    <t>老年人口割合</t>
    <rPh sb="0" eb="2">
      <t>ロウネン</t>
    </rPh>
    <rPh sb="2" eb="4">
      <t>ジンコウ</t>
    </rPh>
    <rPh sb="4" eb="6">
      <t>ワリアイ</t>
    </rPh>
    <phoneticPr fontId="3"/>
  </si>
  <si>
    <t>生産年齢人口割合</t>
    <rPh sb="0" eb="2">
      <t>セイサン</t>
    </rPh>
    <rPh sb="2" eb="4">
      <t>ネンレイ</t>
    </rPh>
    <rPh sb="4" eb="6">
      <t>ジンコウ</t>
    </rPh>
    <rPh sb="6" eb="8">
      <t>ワリアイ</t>
    </rPh>
    <phoneticPr fontId="3"/>
  </si>
  <si>
    <t>（注）各年１０月１日現在。</t>
    <rPh sb="1" eb="2">
      <t>チュウイ</t>
    </rPh>
    <rPh sb="3" eb="4">
      <t>カク</t>
    </rPh>
    <rPh sb="4" eb="5">
      <t>トシ</t>
    </rPh>
    <rPh sb="5" eb="8">
      <t>１０ガツ</t>
    </rPh>
    <rPh sb="9" eb="10">
      <t>ニチ</t>
    </rPh>
    <rPh sb="10" eb="12">
      <t>ゲンザイ</t>
    </rPh>
    <phoneticPr fontId="3"/>
  </si>
  <si>
    <t>総　　数</t>
    <rPh sb="0" eb="4">
      <t>ソウスウ</t>
    </rPh>
    <phoneticPr fontId="3"/>
  </si>
  <si>
    <t>年　齢　中　位　数</t>
    <rPh sb="0" eb="3">
      <t>ネンレイ</t>
    </rPh>
    <rPh sb="4" eb="9">
      <t>チュウイスウ</t>
    </rPh>
    <phoneticPr fontId="3"/>
  </si>
  <si>
    <t>平　均　年　齢</t>
    <rPh sb="0" eb="3">
      <t>ヘイキン</t>
    </rPh>
    <rPh sb="4" eb="7">
      <t>ネンレイ</t>
    </rPh>
    <phoneticPr fontId="3"/>
  </si>
  <si>
    <t>令和 2年</t>
    <rPh sb="0" eb="1">
      <t>レイ</t>
    </rPh>
    <rPh sb="1" eb="2">
      <t>ワ</t>
    </rPh>
    <rPh sb="4" eb="5">
      <t>ネン</t>
    </rPh>
    <phoneticPr fontId="3"/>
  </si>
  <si>
    <t>　１月</t>
    <rPh sb="2" eb="3">
      <t>ガツ</t>
    </rPh>
    <phoneticPr fontId="3"/>
  </si>
  <si>
    <t>（注）１  各年１０月１日現在。</t>
    <rPh sb="1" eb="2">
      <t>チュウイ</t>
    </rPh>
    <rPh sb="6" eb="7">
      <t>カク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</si>
  <si>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推　　計</t>
    <rPh sb="0" eb="1">
      <t>スイ</t>
    </rPh>
    <rPh sb="3" eb="4">
      <t>ケイ</t>
    </rPh>
    <phoneticPr fontId="3"/>
  </si>
  <si>
    <t>平成　８年</t>
    <rPh sb="0" eb="2">
      <t>ヘイセイ</t>
    </rPh>
    <phoneticPr fontId="3"/>
  </si>
  <si>
    <t>国勢調査</t>
    <rPh sb="0" eb="1">
      <t>コク</t>
    </rPh>
    <rPh sb="1" eb="2">
      <t>ゼイ</t>
    </rPh>
    <rPh sb="2" eb="4">
      <t>チョウサ</t>
    </rPh>
    <phoneticPr fontId="3"/>
  </si>
  <si>
    <t>昭和４５年</t>
    <rPh sb="0" eb="2">
      <t>ショウワ</t>
    </rPh>
    <rPh sb="4" eb="5">
      <t>ネン</t>
    </rPh>
    <phoneticPr fontId="3"/>
  </si>
  <si>
    <t>昭和４０年</t>
    <rPh sb="0" eb="2">
      <t>ショウワ</t>
    </rPh>
    <rPh sb="4" eb="5">
      <t>ネン</t>
    </rPh>
    <phoneticPr fontId="3"/>
  </si>
  <si>
    <t>昭和３５年</t>
    <rPh sb="0" eb="2">
      <t>ショウワ</t>
    </rPh>
    <rPh sb="4" eb="5">
      <t>ネン</t>
    </rPh>
    <phoneticPr fontId="3"/>
  </si>
  <si>
    <t>昭和２５年</t>
    <rPh sb="0" eb="2">
      <t>ショウワ</t>
    </rPh>
    <rPh sb="4" eb="5">
      <t>ネン</t>
    </rPh>
    <phoneticPr fontId="3"/>
  </si>
  <si>
    <t>本籍数・本籍人口</t>
    <rPh sb="0" eb="3">
      <t>ホンセキスウ</t>
    </rPh>
    <rPh sb="4" eb="8">
      <t>ホンセキジンコウ</t>
    </rPh>
    <phoneticPr fontId="3"/>
  </si>
  <si>
    <r>
      <t>（注）１　令和</t>
    </r>
    <r>
      <rPr>
        <sz val="9"/>
        <color theme="1"/>
        <rFont val="ＭＳ 明朝"/>
        <family val="1"/>
        <charset val="128"/>
      </rPr>
      <t>４年９月３０日現在。</t>
    </r>
    <rPh sb="1" eb="2">
      <t>チュウ</t>
    </rPh>
    <rPh sb="5" eb="6">
      <t>レイ</t>
    </rPh>
    <rPh sb="6" eb="7">
      <t>ワ</t>
    </rPh>
    <rPh sb="8" eb="9">
      <t>８ネン</t>
    </rPh>
    <rPh sb="10" eb="11">
      <t>ガツ</t>
    </rPh>
    <rPh sb="13" eb="14">
      <t>ニチ</t>
    </rPh>
    <rPh sb="14" eb="16">
      <t>ゲンザイ</t>
    </rPh>
    <phoneticPr fontId="3"/>
  </si>
  <si>
    <t>人口密度・接近度</t>
    <rPh sb="0" eb="2">
      <t>ジンコウ</t>
    </rPh>
    <rPh sb="2" eb="4">
      <t>ミツド</t>
    </rPh>
    <rPh sb="5" eb="8">
      <t>セッキンド</t>
    </rPh>
    <phoneticPr fontId="3"/>
  </si>
  <si>
    <t>死      亡</t>
    <rPh sb="0" eb="8">
      <t>シボウ</t>
    </rPh>
    <phoneticPr fontId="3"/>
  </si>
  <si>
    <t>都市計画区域人口</t>
    <rPh sb="0" eb="4">
      <t>トシケイカク</t>
    </rPh>
    <rPh sb="4" eb="6">
      <t>クイキ</t>
    </rPh>
    <rPh sb="6" eb="8">
      <t>ジンコウ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</si>
  <si>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</si>
  <si>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年齢４区分別人口</t>
    <rPh sb="0" eb="2">
      <t>ネンレイ</t>
    </rPh>
    <rPh sb="3" eb="6">
      <t>クブンベツ</t>
    </rPh>
    <rPh sb="6" eb="8">
      <t>ジンコウ</t>
    </rPh>
    <phoneticPr fontId="3"/>
  </si>
  <si>
    <t>人口指数</t>
    <rPh sb="0" eb="2">
      <t>ジンコウ</t>
    </rPh>
    <rPh sb="2" eb="4">
      <t>シスウ</t>
    </rPh>
    <phoneticPr fontId="3"/>
  </si>
  <si>
    <t>（注）受付数には市外での受付も含む。</t>
    <rPh sb="1" eb="2">
      <t>チュウイ</t>
    </rPh>
    <phoneticPr fontId="3"/>
  </si>
  <si>
    <t>離　　　婚</t>
    <rPh sb="0" eb="5">
      <t>リコン</t>
    </rPh>
    <phoneticPr fontId="3"/>
  </si>
  <si>
    <t>結　　　婚</t>
    <rPh sb="0" eb="5">
      <t>ケッコン</t>
    </rPh>
    <phoneticPr fontId="3"/>
  </si>
  <si>
    <t>受　　付　　数</t>
    <rPh sb="0" eb="4">
      <t>ウケツケ</t>
    </rPh>
    <rPh sb="6" eb="7">
      <t>スウ</t>
    </rPh>
    <phoneticPr fontId="3"/>
  </si>
  <si>
    <t>結婚・離婚受付件数</t>
    <rPh sb="0" eb="2">
      <t>ケッコン</t>
    </rPh>
    <rPh sb="3" eb="5">
      <t>リコン</t>
    </rPh>
    <rPh sb="5" eb="7">
      <t>ウケツケ</t>
    </rPh>
    <rPh sb="7" eb="9">
      <t>ケンスウ</t>
    </rPh>
    <phoneticPr fontId="3"/>
  </si>
  <si>
    <t>１５歳以上人口</t>
    <rPh sb="2" eb="3">
      <t>サイ</t>
    </rPh>
    <rPh sb="3" eb="5">
      <t>イジョウ</t>
    </rPh>
    <rPh sb="5" eb="7">
      <t>ジンコウ</t>
    </rPh>
    <phoneticPr fontId="3"/>
  </si>
  <si>
    <t>（注）各年１０月１日現在。</t>
    <rPh sb="1" eb="2">
      <t>チュウイ</t>
    </rPh>
    <rPh sb="3" eb="4">
      <t>カク</t>
    </rPh>
    <rPh sb="4" eb="5">
      <t>トシ</t>
    </rPh>
    <rPh sb="7" eb="8">
      <t>ガツ</t>
    </rPh>
    <rPh sb="9" eb="10">
      <t>ニチ</t>
    </rPh>
    <rPh sb="10" eb="12">
      <t>ゲンザイ</t>
    </rPh>
    <phoneticPr fontId="3"/>
  </si>
  <si>
    <t>　　　２　世帯総数、世帯人員総数に不詳を含む。</t>
    <rPh sb="5" eb="7">
      <t>セタイ</t>
    </rPh>
    <rPh sb="7" eb="9">
      <t>ソウスウ</t>
    </rPh>
    <rPh sb="10" eb="12">
      <t>セタイ</t>
    </rPh>
    <rPh sb="12" eb="14">
      <t>ジンイン</t>
    </rPh>
    <rPh sb="14" eb="16">
      <t>ソウスウ</t>
    </rPh>
    <rPh sb="17" eb="19">
      <t>フショウ</t>
    </rPh>
    <rPh sb="20" eb="21">
      <t>フク</t>
    </rPh>
    <phoneticPr fontId="3"/>
  </si>
  <si>
    <r>
      <t xml:space="preserve">１世帯当たり人員
</t>
    </r>
    <r>
      <rPr>
        <sz val="8"/>
        <rFont val="ＭＳ 明朝"/>
        <family val="1"/>
        <charset val="128"/>
      </rPr>
      <t>（一般世帯人員÷一般世帯数）</t>
    </r>
    <rPh sb="1" eb="3">
      <t>セタイ</t>
    </rPh>
    <rPh sb="3" eb="4">
      <t>ア</t>
    </rPh>
    <rPh sb="6" eb="8">
      <t>ジンイン</t>
    </rPh>
    <rPh sb="10" eb="12">
      <t>イッパン</t>
    </rPh>
    <rPh sb="12" eb="14">
      <t>セタイ</t>
    </rPh>
    <rPh sb="14" eb="16">
      <t>ジンイン</t>
    </rPh>
    <rPh sb="17" eb="19">
      <t>イッパン</t>
    </rPh>
    <rPh sb="19" eb="21">
      <t>セタイ</t>
    </rPh>
    <phoneticPr fontId="3"/>
  </si>
  <si>
    <t>施設等世帯数</t>
    <rPh sb="0" eb="2">
      <t>シセツ</t>
    </rPh>
    <rPh sb="2" eb="3">
      <t>トウ</t>
    </rPh>
    <rPh sb="3" eb="5">
      <t>セタイ</t>
    </rPh>
    <rPh sb="5" eb="6">
      <t>スウ</t>
    </rPh>
    <phoneticPr fontId="3"/>
  </si>
  <si>
    <t>７　〃</t>
  </si>
  <si>
    <t>５　〃</t>
  </si>
  <si>
    <t>４　〃</t>
  </si>
  <si>
    <t>３  〃</t>
  </si>
  <si>
    <t>２　〃</t>
  </si>
  <si>
    <t>一般世帯数</t>
    <rPh sb="0" eb="2">
      <t>イッパン</t>
    </rPh>
    <rPh sb="2" eb="4">
      <t>セタイ</t>
    </rPh>
    <rPh sb="4" eb="5">
      <t>スウ</t>
    </rPh>
    <phoneticPr fontId="3"/>
  </si>
  <si>
    <t>世帯総数</t>
    <rPh sb="0" eb="2">
      <t>セタイ</t>
    </rPh>
    <rPh sb="2" eb="4">
      <t>ソウスウ</t>
    </rPh>
    <phoneticPr fontId="3"/>
  </si>
  <si>
    <t>平成22年</t>
    <rPh sb="0" eb="2">
      <t>ヘイセイ</t>
    </rPh>
    <rPh sb="4" eb="5">
      <t>ネン</t>
    </rPh>
    <phoneticPr fontId="3"/>
  </si>
  <si>
    <t>区　　　　　　　　　分</t>
    <rPh sb="0" eb="11">
      <t>クブン</t>
    </rPh>
    <phoneticPr fontId="3"/>
  </si>
  <si>
    <t>（世帯、人）</t>
    <rPh sb="1" eb="3">
      <t>セタイ</t>
    </rPh>
    <rPh sb="4" eb="5">
      <t>ニン</t>
    </rPh>
    <phoneticPr fontId="3"/>
  </si>
  <si>
    <t>夫婦と子供と片親</t>
    <rPh sb="0" eb="2">
      <t>フウフ</t>
    </rPh>
    <rPh sb="3" eb="5">
      <t>コドモ</t>
    </rPh>
    <rPh sb="6" eb="8">
      <t>カタオヤ</t>
    </rPh>
    <phoneticPr fontId="3"/>
  </si>
  <si>
    <t>その他の親族世帯</t>
    <rPh sb="0" eb="3">
      <t>ソノタ</t>
    </rPh>
    <rPh sb="4" eb="6">
      <t>シンゾク</t>
    </rPh>
    <rPh sb="6" eb="8">
      <t>セタイ</t>
    </rPh>
    <phoneticPr fontId="3"/>
  </si>
  <si>
    <t>女親と子供</t>
    <rPh sb="0" eb="1">
      <t>オンナ</t>
    </rPh>
    <rPh sb="1" eb="2">
      <t>オヤ</t>
    </rPh>
    <rPh sb="3" eb="5">
      <t>コドモ</t>
    </rPh>
    <phoneticPr fontId="3"/>
  </si>
  <si>
    <t>夫婦と子供</t>
    <rPh sb="0" eb="2">
      <t>フウフ</t>
    </rPh>
    <rPh sb="3" eb="5">
      <t>コドモ</t>
    </rPh>
    <phoneticPr fontId="3"/>
  </si>
  <si>
    <t>夫婦のみ</t>
    <rPh sb="0" eb="2">
      <t>フウフ</t>
    </rPh>
    <phoneticPr fontId="3"/>
  </si>
  <si>
    <t xml:space="preserve"> 平成27年</t>
    <rPh sb="1" eb="3">
      <t>ヘイセイ</t>
    </rPh>
    <rPh sb="5" eb="6">
      <t>ネン</t>
    </rPh>
    <phoneticPr fontId="3"/>
  </si>
  <si>
    <t>一般世帯数</t>
    <rPh sb="0" eb="2">
      <t>イッパン</t>
    </rPh>
    <rPh sb="2" eb="5">
      <t>セタイスウ</t>
    </rPh>
    <phoneticPr fontId="3"/>
  </si>
  <si>
    <t>　　　３　１世帯当たり人員 = 一般世帯人員 ÷ 一般世帯数</t>
    <rPh sb="6" eb="8">
      <t>セタイ</t>
    </rPh>
    <rPh sb="8" eb="9">
      <t>ア</t>
    </rPh>
    <rPh sb="11" eb="13">
      <t>ジンイン</t>
    </rPh>
    <rPh sb="16" eb="18">
      <t>イッパン</t>
    </rPh>
    <rPh sb="18" eb="20">
      <t>セタイ</t>
    </rPh>
    <rPh sb="20" eb="22">
      <t>ジンイン</t>
    </rPh>
    <rPh sb="25" eb="27">
      <t>イッパン</t>
    </rPh>
    <rPh sb="27" eb="30">
      <t>セタイスウ</t>
    </rPh>
    <phoneticPr fontId="3"/>
  </si>
  <si>
    <t>６５歳以上世帯人員</t>
    <rPh sb="2" eb="3">
      <t>６サイ</t>
    </rPh>
    <rPh sb="3" eb="5">
      <t>イジョウ</t>
    </rPh>
    <rPh sb="5" eb="7">
      <t>セタイ</t>
    </rPh>
    <rPh sb="7" eb="9">
      <t>ジンイン</t>
    </rPh>
    <phoneticPr fontId="3"/>
  </si>
  <si>
    <t>６５歳以上世帯員がいる世帯人員</t>
    <rPh sb="11" eb="13">
      <t>セタイ</t>
    </rPh>
    <rPh sb="13" eb="15">
      <t>ジンイン</t>
    </rPh>
    <phoneticPr fontId="3"/>
  </si>
  <si>
    <t>常住地による人口
（夜間人口）</t>
    <rPh sb="0" eb="2">
      <t>ジョウジュウ</t>
    </rPh>
    <rPh sb="2" eb="3">
      <t>チ</t>
    </rPh>
    <rPh sb="6" eb="8">
      <t>ジンコウ</t>
    </rPh>
    <rPh sb="10" eb="12">
      <t>ヤカン</t>
    </rPh>
    <rPh sb="12" eb="14">
      <t>ジンコウ</t>
    </rPh>
    <phoneticPr fontId="3"/>
  </si>
  <si>
    <t>６５歳以上世帯員がいる一般世帯数</t>
    <rPh sb="2" eb="3">
      <t>６サイ</t>
    </rPh>
    <rPh sb="3" eb="5">
      <t>イジョウ</t>
    </rPh>
    <rPh sb="5" eb="8">
      <t>セタイイン</t>
    </rPh>
    <rPh sb="11" eb="13">
      <t>イッパン</t>
    </rPh>
    <rPh sb="13" eb="15">
      <t>セタイ</t>
    </rPh>
    <rPh sb="15" eb="16">
      <t>スウ</t>
    </rPh>
    <phoneticPr fontId="3"/>
  </si>
  <si>
    <t>６歳未満世帯員のいる一般世帯数</t>
    <rPh sb="2" eb="4">
      <t>ミマン</t>
    </rPh>
    <rPh sb="4" eb="7">
      <t>セタイイン</t>
    </rPh>
    <rPh sb="10" eb="12">
      <t>イッパン</t>
    </rPh>
    <rPh sb="12" eb="15">
      <t>セタイスウ</t>
    </rPh>
    <phoneticPr fontId="3"/>
  </si>
  <si>
    <t>核家族世帯</t>
    <rPh sb="0" eb="1">
      <t>カク</t>
    </rPh>
    <rPh sb="1" eb="3">
      <t>カゾク</t>
    </rPh>
    <rPh sb="3" eb="5">
      <t>セタイ</t>
    </rPh>
    <phoneticPr fontId="3"/>
  </si>
  <si>
    <t>総数</t>
    <rPh sb="0" eb="1">
      <t>ソウ</t>
    </rPh>
    <rPh sb="1" eb="2">
      <t>スウ</t>
    </rPh>
    <phoneticPr fontId="3"/>
  </si>
  <si>
    <t>　　　２　非就業者世帯には、親族全員が労働力状態「不詳」世帯を含む。</t>
    <rPh sb="5" eb="6">
      <t>ヒ</t>
    </rPh>
    <rPh sb="6" eb="9">
      <t>シュウギョウシャ</t>
    </rPh>
    <rPh sb="9" eb="11">
      <t>セタイ</t>
    </rPh>
    <rPh sb="14" eb="16">
      <t>シンゾク</t>
    </rPh>
    <rPh sb="16" eb="18">
      <t>ゼンイン</t>
    </rPh>
    <rPh sb="19" eb="22">
      <t>ロウドウリョク</t>
    </rPh>
    <rPh sb="22" eb="24">
      <t>ジョウタイ</t>
    </rPh>
    <rPh sb="25" eb="27">
      <t>フショウ</t>
    </rPh>
    <rPh sb="28" eb="30">
      <t>セタイ</t>
    </rPh>
    <rPh sb="31" eb="32">
      <t>フク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</si>
  <si>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</si>
  <si>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非農林漁業・雇用者世帯</t>
    <rPh sb="6" eb="9">
      <t>コヨウシャ</t>
    </rPh>
    <rPh sb="9" eb="11">
      <t>セタイ</t>
    </rPh>
    <phoneticPr fontId="3"/>
  </si>
  <si>
    <t>非農林漁業・業主世帯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ヌシ</t>
    </rPh>
    <rPh sb="8" eb="10">
      <t>セタイ</t>
    </rPh>
    <phoneticPr fontId="3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</si>
  <si>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3"/>
  </si>
  <si>
    <t>転　入</t>
    <rPh sb="0" eb="1">
      <t>テン</t>
    </rPh>
    <rPh sb="2" eb="3">
      <t>ハイ</t>
    </rPh>
    <phoneticPr fontId="3"/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</si>
  <si>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3"/>
  </si>
  <si>
    <t>農林漁業・業主世帯</t>
    <rPh sb="0" eb="2">
      <t>ノウリン</t>
    </rPh>
    <rPh sb="2" eb="4">
      <t>ギョギョウ</t>
    </rPh>
    <rPh sb="5" eb="6">
      <t>ギョウ</t>
    </rPh>
    <rPh sb="6" eb="7">
      <t>ヌシ</t>
    </rPh>
    <rPh sb="7" eb="9">
      <t>セタイ</t>
    </rPh>
    <phoneticPr fontId="3"/>
  </si>
  <si>
    <t>一　般　世　帯</t>
    <rPh sb="0" eb="1">
      <t>イチ</t>
    </rPh>
    <rPh sb="2" eb="3">
      <t>ハン</t>
    </rPh>
    <rPh sb="4" eb="7">
      <t>セタイ</t>
    </rPh>
    <phoneticPr fontId="3"/>
  </si>
  <si>
    <t>区　　　　　　　　　　　　分</t>
    <rPh sb="0" eb="14">
      <t>クブン</t>
    </rPh>
    <phoneticPr fontId="3"/>
  </si>
  <si>
    <t>　　　４　昼間人口＝夜間人口＋流入人口－流出人口</t>
  </si>
  <si>
    <t>　　　３　不詳も含む。</t>
    <rPh sb="5" eb="7">
      <t>フショウ</t>
    </rPh>
    <rPh sb="8" eb="9">
      <t>フク</t>
    </rPh>
    <phoneticPr fontId="3"/>
  </si>
  <si>
    <t>　　　２　就業者は１５歳以上である。</t>
    <rPh sb="5" eb="8">
      <t>シュウギョウシャ</t>
    </rPh>
    <rPh sb="11" eb="12">
      <t>サイ</t>
    </rPh>
    <rPh sb="12" eb="14">
      <t>イジョウ</t>
    </rPh>
    <phoneticPr fontId="3"/>
  </si>
  <si>
    <t>（注）１　各年１０月１日現在。　</t>
    <rPh sb="1" eb="2">
      <t>チュウイ</t>
    </rPh>
    <phoneticPr fontId="3"/>
  </si>
  <si>
    <t>令和　２年</t>
    <rPh sb="0" eb="2">
      <t>レイワ</t>
    </rPh>
    <rPh sb="4" eb="5">
      <t>ネン</t>
    </rPh>
    <phoneticPr fontId="3"/>
  </si>
  <si>
    <t>他市町村で従業（流出）</t>
    <rPh sb="0" eb="1">
      <t>タ</t>
    </rPh>
    <rPh sb="1" eb="4">
      <t>シチョウソン</t>
    </rPh>
    <rPh sb="5" eb="7">
      <t>ジュウギョウ</t>
    </rPh>
    <rPh sb="8" eb="9">
      <t>リュウ</t>
    </rPh>
    <rPh sb="9" eb="10">
      <t>デ</t>
    </rPh>
    <phoneticPr fontId="3"/>
  </si>
  <si>
    <t>市内に常住する就業者数</t>
    <rPh sb="0" eb="2">
      <t>シナイ</t>
    </rPh>
    <rPh sb="3" eb="5">
      <t>ジョウジュウ</t>
    </rPh>
    <rPh sb="7" eb="10">
      <t>シュウギョウシャ</t>
    </rPh>
    <rPh sb="10" eb="11">
      <t>スウ</t>
    </rPh>
    <phoneticPr fontId="3"/>
  </si>
  <si>
    <t>市内で従業する就業者数</t>
    <rPh sb="0" eb="2">
      <t>シナイ</t>
    </rPh>
    <rPh sb="3" eb="5">
      <t>ジュウギョウ</t>
    </rPh>
    <rPh sb="7" eb="10">
      <t>シュウギョウシャ</t>
    </rPh>
    <rPh sb="10" eb="11">
      <t>スウ</t>
    </rPh>
    <phoneticPr fontId="3"/>
  </si>
  <si>
    <t>区分</t>
    <rPh sb="0" eb="2">
      <t>クブン</t>
    </rPh>
    <phoneticPr fontId="3"/>
  </si>
  <si>
    <t>他市町村からの通勤
・通学者（流入人口）</t>
    <rPh sb="0" eb="1">
      <t>タ</t>
    </rPh>
    <rPh sb="1" eb="4">
      <t>シチョウソン</t>
    </rPh>
    <rPh sb="7" eb="9">
      <t>ツウキン</t>
    </rPh>
    <rPh sb="11" eb="14">
      <t>ツウガクシャ</t>
    </rPh>
    <rPh sb="15" eb="17">
      <t>リュウニュウ</t>
    </rPh>
    <rPh sb="17" eb="19">
      <t>ジンコウ</t>
    </rPh>
    <phoneticPr fontId="3"/>
  </si>
  <si>
    <t>従業地・通学地による人口
（昼間人口）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rPh sb="14" eb="16">
      <t>チュウカン</t>
    </rPh>
    <rPh sb="16" eb="18">
      <t>ジンコウ</t>
    </rPh>
    <phoneticPr fontId="3"/>
  </si>
  <si>
    <t>昼間人口</t>
  </si>
  <si>
    <t>１１月</t>
  </si>
  <si>
    <t>１０月</t>
    <rPh sb="2" eb="3">
      <t>ガツ</t>
    </rPh>
    <phoneticPr fontId="3"/>
  </si>
  <si>
    <t>　６月</t>
    <rPh sb="2" eb="3">
      <t>ガツ</t>
    </rPh>
    <phoneticPr fontId="3"/>
  </si>
  <si>
    <t>　５月</t>
    <rPh sb="2" eb="3">
      <t>ガツ</t>
    </rPh>
    <phoneticPr fontId="3"/>
  </si>
  <si>
    <t>　４月</t>
    <rPh sb="2" eb="3">
      <t>ガツ</t>
    </rPh>
    <phoneticPr fontId="3"/>
  </si>
  <si>
    <t>　３月</t>
    <rPh sb="2" eb="3">
      <t>ガツ</t>
    </rPh>
    <phoneticPr fontId="3"/>
  </si>
  <si>
    <t>　２月</t>
    <rPh sb="2" eb="3">
      <t>ガツ</t>
    </rPh>
    <phoneticPr fontId="3"/>
  </si>
  <si>
    <t>出      生</t>
    <rPh sb="0" eb="1">
      <t>デ</t>
    </rPh>
    <rPh sb="7" eb="8">
      <t>ウ</t>
    </rPh>
    <phoneticPr fontId="3"/>
  </si>
  <si>
    <t>転      出</t>
    <rPh sb="0" eb="8">
      <t>テンシュツ</t>
    </rPh>
    <phoneticPr fontId="3"/>
  </si>
  <si>
    <t>転      入</t>
    <rPh sb="0" eb="8">
      <t>テンニュウ</t>
    </rPh>
    <phoneticPr fontId="3"/>
  </si>
  <si>
    <t>月</t>
    <rPh sb="0" eb="1">
      <t>ツキ</t>
    </rPh>
    <phoneticPr fontId="3"/>
  </si>
  <si>
    <t>資料:市民生活課、県しあわせ子育て政策課</t>
    <rPh sb="0" eb="2">
      <t>シリョウ</t>
    </rPh>
    <rPh sb="3" eb="8">
      <t>シミンカ</t>
    </rPh>
    <rPh sb="9" eb="10">
      <t>ケン</t>
    </rPh>
    <phoneticPr fontId="3"/>
  </si>
  <si>
    <t>令和元</t>
    <rPh sb="0" eb="1">
      <t>レイ</t>
    </rPh>
    <rPh sb="1" eb="2">
      <t>ワ</t>
    </rPh>
    <rPh sb="2" eb="3">
      <t>ゲン</t>
    </rPh>
    <phoneticPr fontId="3"/>
  </si>
  <si>
    <t>平成22</t>
    <rPh sb="0" eb="2">
      <t>ヘイセイ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</si>
  <si>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</si>
  <si>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</si>
  <si>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死亡</t>
    <rPh sb="0" eb="2">
      <t>シボウ</t>
    </rPh>
    <phoneticPr fontId="3"/>
  </si>
  <si>
    <t>平成　６年</t>
    <rPh sb="0" eb="2">
      <t>ヘイセイ</t>
    </rPh>
    <rPh sb="4" eb="5">
      <t>ネン</t>
    </rPh>
    <phoneticPr fontId="3"/>
  </si>
  <si>
    <t>出生</t>
    <rPh sb="0" eb="1">
      <t>デ</t>
    </rPh>
    <rPh sb="1" eb="2">
      <t>ウ</t>
    </rPh>
    <phoneticPr fontId="3"/>
  </si>
  <si>
    <t>出 生 率</t>
    <rPh sb="0" eb="1">
      <t>デ</t>
    </rPh>
    <rPh sb="2" eb="3">
      <t>ショウ</t>
    </rPh>
    <rPh sb="4" eb="5">
      <t>リツ</t>
    </rPh>
    <phoneticPr fontId="3"/>
  </si>
  <si>
    <t>転　出</t>
    <rPh sb="0" eb="1">
      <t>テン</t>
    </rPh>
    <rPh sb="2" eb="3">
      <t>デ</t>
    </rPh>
    <phoneticPr fontId="3"/>
  </si>
  <si>
    <t>死　亡</t>
    <rPh sb="0" eb="1">
      <t>シ</t>
    </rPh>
    <rPh sb="2" eb="3">
      <t>ボウ</t>
    </rPh>
    <phoneticPr fontId="3"/>
  </si>
  <si>
    <t>出　生</t>
    <rPh sb="0" eb="1">
      <t>デ</t>
    </rPh>
    <rPh sb="2" eb="3">
      <t>ウ</t>
    </rPh>
    <phoneticPr fontId="3"/>
  </si>
  <si>
    <t>合計特殊</t>
    <rPh sb="0" eb="1">
      <t>ゴウセイ</t>
    </rPh>
    <rPh sb="1" eb="2">
      <t>ケイ</t>
    </rPh>
    <rPh sb="2" eb="4">
      <t>トクシュ</t>
    </rPh>
    <phoneticPr fontId="3"/>
  </si>
  <si>
    <t>人口動態</t>
    <rPh sb="0" eb="4">
      <t>ジンコウドウタイ</t>
    </rPh>
    <phoneticPr fontId="3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</si>
  <si>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3"/>
  </si>
  <si>
    <t>自　　然　　動　　態　</t>
    <rPh sb="0" eb="4">
      <t>シゼン</t>
    </rPh>
    <rPh sb="6" eb="10">
      <t>ドウタイ</t>
    </rPh>
    <phoneticPr fontId="3"/>
  </si>
  <si>
    <t>自然動態</t>
    <rPh sb="0" eb="2">
      <t>シゼン</t>
    </rPh>
    <rPh sb="2" eb="4">
      <t>ドウタイ</t>
    </rPh>
    <phoneticPr fontId="3"/>
  </si>
  <si>
    <t>月別人口動態（令和３年）</t>
    <rPh sb="7" eb="9">
      <t>レイワ</t>
    </rPh>
    <rPh sb="10" eb="11">
      <t>ネン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</si>
  <si>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</si>
  <si>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r>
      <t>資料：県統計企画課「山形県の人口と世帯数」(令和</t>
    </r>
    <r>
      <rPr>
        <sz val="9"/>
        <color theme="1"/>
        <rFont val="ＭＳ 明朝"/>
        <family val="1"/>
        <charset val="128"/>
      </rPr>
      <t>３年)</t>
    </r>
    <rPh sb="0" eb="2">
      <t>シリョウ</t>
    </rPh>
    <rPh sb="3" eb="4">
      <t>ケン</t>
    </rPh>
    <rPh sb="4" eb="6">
      <t>トウケイ</t>
    </rPh>
    <rPh sb="6" eb="8">
      <t>キカク</t>
    </rPh>
    <rPh sb="8" eb="9">
      <t>カ</t>
    </rPh>
    <rPh sb="10" eb="13">
      <t>ヤマガタケン</t>
    </rPh>
    <rPh sb="14" eb="16">
      <t>ジンコウ</t>
    </rPh>
    <rPh sb="17" eb="20">
      <t>セタイスウ</t>
    </rPh>
    <rPh sb="22" eb="24">
      <t>レイワ</t>
    </rPh>
    <rPh sb="25" eb="26">
      <t>ネン</t>
    </rPh>
    <phoneticPr fontId="3"/>
  </si>
  <si>
    <t xml:space="preserve">  人口及び世帯数の推移グラフ（国勢調査）</t>
  </si>
  <si>
    <t>年齢４区分別人口の推移グラフ</t>
    <rPh sb="0" eb="2">
      <t>ネンレイ</t>
    </rPh>
    <rPh sb="3" eb="5">
      <t>クブン</t>
    </rPh>
    <rPh sb="5" eb="6">
      <t>ベツ</t>
    </rPh>
    <rPh sb="6" eb="8">
      <t>ジンコウ</t>
    </rPh>
    <rPh sb="9" eb="11">
      <t>スイイ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</si>
  <si>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</si>
  <si>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　年齢４区分別人口推移グラフ</t>
    <rPh sb="1" eb="3">
      <t>ネンレイ</t>
    </rPh>
    <rPh sb="4" eb="6">
      <t>クブン</t>
    </rPh>
    <rPh sb="6" eb="7">
      <t>ベツ</t>
    </rPh>
    <rPh sb="7" eb="9">
      <t>ジンコウ</t>
    </rPh>
    <rPh sb="9" eb="11">
      <t>スイイ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</si>
</sst>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 ;[Red]\-#,##0\ "/>
    <numFmt numFmtId="177" formatCode="#,##0_);[Red]\(#,##0\)"/>
    <numFmt numFmtId="178" formatCode="#,##0_ "/>
    <numFmt numFmtId="179" formatCode="0.0_);[Red]\(0.0\)"/>
    <numFmt numFmtId="180" formatCode="0.0_ "/>
    <numFmt numFmtId="181" formatCode="0_);[Red]\(0\)"/>
    <numFmt numFmtId="182" formatCode="0.00_);[Red]\(0.00\)"/>
    <numFmt numFmtId="183" formatCode="#,##0.0_);[Red]\(#,##0.0\)"/>
    <numFmt numFmtId="184" formatCode="0.0"/>
    <numFmt numFmtId="185" formatCode="0_ "/>
    <numFmt numFmtId="186" formatCode="#,##0.00_ "/>
    <numFmt numFmtId="187" formatCode="#,##0&quot; &quot;;&quot;△ &quot;#,##0&quot; &quot;"/>
    <numFmt numFmtId="188" formatCode="0;&quot;△ &quot;0"/>
  </numFmts>
  <fonts count="33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2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sz val="10"/>
      <name val="ＭＳ Ｐゴシック"/>
      <family val="3"/>
    </font>
    <font>
      <sz val="11"/>
      <color theme="0"/>
      <name val="ＭＳ Ｐゴシック"/>
      <family val="3"/>
    </font>
    <font>
      <sz val="14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b/>
      <u/>
      <sz val="11"/>
      <color theme="1"/>
      <name val="ＭＳ Ｐゴシック"/>
      <family val="3"/>
    </font>
    <font>
      <sz val="14"/>
      <name val="ＭＳ Ｐゴシック"/>
      <family val="3"/>
    </font>
    <font>
      <u/>
      <sz val="11"/>
      <name val="ＭＳ Ｐゴシック"/>
      <family val="3"/>
    </font>
    <font>
      <sz val="9"/>
      <color theme="1"/>
      <name val="ＭＳ 明朝"/>
      <family val="1"/>
    </font>
    <font>
      <sz val="9"/>
      <name val="ＭＳ Ｐゴシック"/>
      <family val="3"/>
    </font>
    <font>
      <sz val="1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9"/>
      <color rgb="FFFF0000"/>
      <name val="ＭＳ 明朝"/>
      <family val="1"/>
    </font>
    <font>
      <sz val="10"/>
      <color indexed="8"/>
      <name val="ＭＳ 明朝"/>
      <family val="1"/>
    </font>
    <font>
      <sz val="11"/>
      <color theme="1"/>
      <name val="ＭＳ 明朝"/>
      <family val="1"/>
    </font>
    <font>
      <sz val="11"/>
      <color indexed="10"/>
      <name val="ＭＳ Ｐゴシック"/>
      <family val="3"/>
    </font>
    <font>
      <sz val="9"/>
      <color theme="1" tint="0.34998626667073579"/>
      <name val="ＭＳ 明朝"/>
      <family val="1"/>
    </font>
    <font>
      <b/>
      <sz val="15"/>
      <color theme="3"/>
      <name val="游ゴシック"/>
      <family val="2"/>
      <scheme val="minor"/>
    </font>
    <font>
      <vertAlign val="superscript"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8" fillId="0" borderId="0" xfId="5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13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38" fontId="14" fillId="0" borderId="2" xfId="1" applyFont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176" fontId="14" fillId="0" borderId="2" xfId="1" applyNumberFormat="1" applyFont="1" applyBorder="1" applyAlignment="1">
      <alignment vertical="center"/>
    </xf>
    <xf numFmtId="176" fontId="14" fillId="0" borderId="3" xfId="1" applyNumberFormat="1" applyFont="1" applyBorder="1" applyAlignment="1">
      <alignment vertical="center"/>
    </xf>
    <xf numFmtId="176" fontId="14" fillId="0" borderId="4" xfId="1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4" fillId="0" borderId="3" xfId="1" applyNumberFormat="1" applyFont="1" applyBorder="1" applyAlignment="1">
      <alignment horizontal="right" vertical="center"/>
    </xf>
    <xf numFmtId="176" fontId="14" fillId="0" borderId="2" xfId="1" applyNumberFormat="1" applyFont="1" applyBorder="1" applyAlignment="1">
      <alignment horizontal="right" vertical="center"/>
    </xf>
    <xf numFmtId="176" fontId="14" fillId="0" borderId="4" xfId="1" applyNumberFormat="1" applyFont="1" applyBorder="1" applyAlignment="1">
      <alignment horizontal="right" vertical="center"/>
    </xf>
    <xf numFmtId="0" fontId="13" fillId="0" borderId="0" xfId="2" applyFont="1" applyBorder="1" applyAlignment="1">
      <alignment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0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Border="1" applyAlignment="1">
      <alignment horizontal="right" vertical="center"/>
    </xf>
    <xf numFmtId="0" fontId="8" fillId="0" borderId="0" xfId="5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  <xf numFmtId="177" fontId="14" fillId="0" borderId="5" xfId="2" applyNumberFormat="1" applyFont="1" applyBorder="1" applyAlignment="1">
      <alignment horizontal="center" vertical="center"/>
    </xf>
    <xf numFmtId="177" fontId="14" fillId="0" borderId="3" xfId="2" applyNumberFormat="1" applyFont="1" applyBorder="1" applyAlignment="1">
      <alignment horizontal="center" vertical="center"/>
    </xf>
    <xf numFmtId="177" fontId="14" fillId="0" borderId="6" xfId="2" applyNumberFormat="1" applyFont="1" applyBorder="1" applyAlignment="1">
      <alignment horizontal="center" vertical="center"/>
    </xf>
    <xf numFmtId="177" fontId="14" fillId="0" borderId="4" xfId="2" applyNumberFormat="1" applyFont="1" applyBorder="1" applyAlignment="1">
      <alignment horizontal="center" vertical="center"/>
    </xf>
    <xf numFmtId="177" fontId="14" fillId="0" borderId="0" xfId="2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vertical="center"/>
    </xf>
    <xf numFmtId="177" fontId="14" fillId="0" borderId="3" xfId="1" applyNumberFormat="1" applyFont="1" applyBorder="1" applyAlignment="1">
      <alignment vertical="center"/>
    </xf>
    <xf numFmtId="177" fontId="14" fillId="0" borderId="6" xfId="1" applyNumberFormat="1" applyFont="1" applyBorder="1" applyAlignment="1">
      <alignment vertical="center"/>
    </xf>
    <xf numFmtId="177" fontId="14" fillId="0" borderId="4" xfId="1" applyNumberFormat="1" applyFont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0" fontId="8" fillId="0" borderId="0" xfId="5" applyAlignment="1">
      <alignment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78" fontId="14" fillId="0" borderId="3" xfId="1" applyNumberFormat="1" applyFont="1" applyBorder="1" applyAlignment="1">
      <alignment vertical="center"/>
    </xf>
    <xf numFmtId="178" fontId="14" fillId="0" borderId="5" xfId="1" applyNumberFormat="1" applyFont="1" applyBorder="1" applyAlignment="1">
      <alignment vertical="center"/>
    </xf>
    <xf numFmtId="178" fontId="14" fillId="0" borderId="6" xfId="1" applyNumberFormat="1" applyFont="1" applyBorder="1" applyAlignment="1">
      <alignment vertical="center"/>
    </xf>
    <xf numFmtId="178" fontId="14" fillId="0" borderId="4" xfId="1" applyNumberFormat="1" applyFont="1" applyBorder="1" applyAlignment="1">
      <alignment vertical="center"/>
    </xf>
    <xf numFmtId="179" fontId="1" fillId="0" borderId="0" xfId="2" applyNumberFormat="1" applyAlignment="1">
      <alignment vertical="center"/>
    </xf>
    <xf numFmtId="176" fontId="14" fillId="0" borderId="5" xfId="1" applyNumberFormat="1" applyFont="1" applyBorder="1" applyAlignment="1">
      <alignment vertical="center"/>
    </xf>
    <xf numFmtId="176" fontId="14" fillId="0" borderId="6" xfId="1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8" fillId="0" borderId="0" xfId="5">
      <alignment vertical="center"/>
    </xf>
    <xf numFmtId="0" fontId="17" fillId="0" borderId="0" xfId="5" applyFont="1">
      <alignment vertical="center"/>
    </xf>
    <xf numFmtId="0" fontId="17" fillId="0" borderId="0" xfId="5" applyFont="1" applyAlignment="1">
      <alignment vertical="center"/>
    </xf>
    <xf numFmtId="0" fontId="14" fillId="0" borderId="7" xfId="2" applyFont="1" applyBorder="1" applyAlignment="1">
      <alignment horizontal="center" vertical="center"/>
    </xf>
    <xf numFmtId="179" fontId="12" fillId="0" borderId="0" xfId="2" applyNumberFormat="1" applyFont="1" applyAlignment="1">
      <alignment vertical="center"/>
    </xf>
    <xf numFmtId="179" fontId="13" fillId="0" borderId="0" xfId="2" applyNumberFormat="1" applyFont="1" applyAlignment="1">
      <alignment vertical="center"/>
    </xf>
    <xf numFmtId="179" fontId="14" fillId="0" borderId="7" xfId="2" applyNumberFormat="1" applyFont="1" applyBorder="1" applyAlignment="1">
      <alignment horizontal="center" vertical="center"/>
    </xf>
    <xf numFmtId="179" fontId="14" fillId="0" borderId="4" xfId="2" applyNumberFormat="1" applyFont="1" applyBorder="1" applyAlignment="1">
      <alignment horizontal="right" vertical="center" shrinkToFit="1"/>
    </xf>
    <xf numFmtId="180" fontId="14" fillId="0" borderId="7" xfId="2" applyNumberFormat="1" applyFont="1" applyBorder="1" applyAlignment="1">
      <alignment vertical="center"/>
    </xf>
    <xf numFmtId="180" fontId="14" fillId="0" borderId="5" xfId="2" applyNumberFormat="1" applyFont="1" applyBorder="1" applyAlignment="1">
      <alignment vertical="center"/>
    </xf>
    <xf numFmtId="180" fontId="14" fillId="0" borderId="4" xfId="2" applyNumberFormat="1" applyFont="1" applyBorder="1" applyAlignment="1">
      <alignment vertical="center"/>
    </xf>
    <xf numFmtId="180" fontId="14" fillId="0" borderId="0" xfId="2" applyNumberFormat="1" applyFont="1" applyBorder="1" applyAlignment="1">
      <alignment vertical="center"/>
    </xf>
    <xf numFmtId="179" fontId="14" fillId="0" borderId="4" xfId="2" applyNumberFormat="1" applyFont="1" applyBorder="1" applyAlignment="1">
      <alignment horizontal="center" vertical="center"/>
    </xf>
    <xf numFmtId="179" fontId="14" fillId="0" borderId="7" xfId="2" applyNumberFormat="1" applyFont="1" applyBorder="1" applyAlignment="1">
      <alignment vertical="center"/>
    </xf>
    <xf numFmtId="179" fontId="14" fillId="0" borderId="5" xfId="2" applyNumberFormat="1" applyFont="1" applyBorder="1" applyAlignment="1">
      <alignment vertical="center"/>
    </xf>
    <xf numFmtId="179" fontId="14" fillId="0" borderId="4" xfId="2" applyNumberFormat="1" applyFont="1" applyBorder="1" applyAlignment="1">
      <alignment vertical="center"/>
    </xf>
    <xf numFmtId="179" fontId="14" fillId="0" borderId="0" xfId="2" applyNumberFormat="1" applyFont="1" applyBorder="1" applyAlignment="1">
      <alignment vertical="center"/>
    </xf>
    <xf numFmtId="0" fontId="18" fillId="0" borderId="8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1" fillId="0" borderId="0" xfId="3" applyFont="1"/>
    <xf numFmtId="0" fontId="1" fillId="0" borderId="1" xfId="2" applyBorder="1"/>
    <xf numFmtId="49" fontId="14" fillId="0" borderId="1" xfId="2" applyNumberFormat="1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0" fontId="20" fillId="0" borderId="1" xfId="2" applyFont="1" applyBorder="1" applyAlignment="1">
      <alignment horizontal="center"/>
    </xf>
    <xf numFmtId="0" fontId="14" fillId="0" borderId="1" xfId="2" applyFont="1" applyBorder="1" applyAlignment="1">
      <alignment horizontal="right" vertical="center"/>
    </xf>
    <xf numFmtId="0" fontId="14" fillId="0" borderId="5" xfId="2" applyFont="1" applyFill="1" applyBorder="1" applyAlignment="1">
      <alignment vertical="center"/>
    </xf>
    <xf numFmtId="38" fontId="14" fillId="0" borderId="5" xfId="1" applyFont="1" applyBorder="1" applyAlignment="1">
      <alignment horizontal="center" vertical="center"/>
    </xf>
    <xf numFmtId="38" fontId="14" fillId="0" borderId="4" xfId="1" applyFont="1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177" fontId="14" fillId="0" borderId="7" xfId="1" applyNumberFormat="1" applyFont="1" applyBorder="1" applyAlignment="1">
      <alignment vertical="center"/>
    </xf>
    <xf numFmtId="177" fontId="13" fillId="0" borderId="5" xfId="1" applyNumberFormat="1" applyFont="1" applyBorder="1" applyAlignment="1">
      <alignment vertical="center"/>
    </xf>
    <xf numFmtId="49" fontId="14" fillId="0" borderId="5" xfId="1" applyNumberFormat="1" applyFont="1" applyBorder="1" applyAlignment="1">
      <alignment horizontal="right" vertical="center"/>
    </xf>
    <xf numFmtId="0" fontId="21" fillId="0" borderId="0" xfId="2" applyFont="1" applyAlignment="1">
      <alignment vertical="center"/>
    </xf>
    <xf numFmtId="177" fontId="22" fillId="0" borderId="5" xfId="1" applyNumberFormat="1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177" fontId="10" fillId="0" borderId="5" xfId="2" applyNumberFormat="1" applyFont="1" applyBorder="1" applyAlignment="1">
      <alignment vertical="center"/>
    </xf>
    <xf numFmtId="177" fontId="10" fillId="0" borderId="4" xfId="2" applyNumberFormat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3" fillId="0" borderId="10" xfId="2" applyFont="1" applyBorder="1" applyAlignment="1">
      <alignment horizontal="right" vertical="center"/>
    </xf>
    <xf numFmtId="0" fontId="14" fillId="0" borderId="1" xfId="2" applyFont="1" applyFill="1" applyBorder="1" applyAlignment="1">
      <alignment horizontal="center" vertical="center" shrinkToFit="1"/>
    </xf>
    <xf numFmtId="181" fontId="14" fillId="0" borderId="5" xfId="2" quotePrefix="1" applyNumberFormat="1" applyFont="1" applyBorder="1" applyAlignment="1">
      <alignment horizontal="right" vertical="center"/>
    </xf>
    <xf numFmtId="181" fontId="14" fillId="0" borderId="4" xfId="2" quotePrefix="1" applyNumberFormat="1" applyFont="1" applyBorder="1" applyAlignment="1">
      <alignment horizontal="right" vertical="center"/>
    </xf>
    <xf numFmtId="0" fontId="23" fillId="0" borderId="0" xfId="2" applyFont="1" applyAlignment="1">
      <alignment vertical="center"/>
    </xf>
    <xf numFmtId="0" fontId="14" fillId="0" borderId="4" xfId="2" applyFont="1" applyBorder="1" applyAlignment="1">
      <alignment horizontal="right" vertical="center"/>
    </xf>
    <xf numFmtId="182" fontId="14" fillId="0" borderId="5" xfId="2" applyNumberFormat="1" applyFont="1" applyBorder="1" applyAlignment="1">
      <alignment vertical="center"/>
    </xf>
    <xf numFmtId="182" fontId="14" fillId="0" borderId="4" xfId="2" applyNumberFormat="1" applyFont="1" applyBorder="1" applyAlignment="1">
      <alignment vertical="center"/>
    </xf>
    <xf numFmtId="183" fontId="14" fillId="0" borderId="5" xfId="2" applyNumberFormat="1" applyFont="1" applyBorder="1" applyAlignment="1">
      <alignment vertical="center"/>
    </xf>
    <xf numFmtId="183" fontId="14" fillId="0" borderId="4" xfId="2" applyNumberFormat="1" applyFont="1" applyBorder="1" applyAlignment="1">
      <alignment vertical="center"/>
    </xf>
    <xf numFmtId="177" fontId="24" fillId="0" borderId="7" xfId="2" applyNumberFormat="1" applyFont="1" applyBorder="1" applyAlignment="1">
      <alignment vertical="center"/>
    </xf>
    <xf numFmtId="177" fontId="24" fillId="0" borderId="5" xfId="1" applyNumberFormat="1" applyFont="1" applyBorder="1" applyAlignment="1">
      <alignment vertical="center"/>
    </xf>
    <xf numFmtId="177" fontId="24" fillId="0" borderId="4" xfId="2" applyNumberFormat="1" applyFont="1" applyBorder="1" applyAlignment="1">
      <alignment vertical="center"/>
    </xf>
    <xf numFmtId="38" fontId="24" fillId="0" borderId="0" xfId="2" applyNumberFormat="1" applyFont="1" applyAlignment="1">
      <alignment vertical="center"/>
    </xf>
    <xf numFmtId="0" fontId="24" fillId="0" borderId="11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12" xfId="2" applyFont="1" applyBorder="1" applyAlignment="1">
      <alignment vertical="center"/>
    </xf>
    <xf numFmtId="0" fontId="24" fillId="0" borderId="0" xfId="2" applyFont="1" applyAlignment="1">
      <alignment vertical="center"/>
    </xf>
    <xf numFmtId="177" fontId="24" fillId="0" borderId="13" xfId="1" applyNumberFormat="1" applyFont="1" applyBorder="1" applyAlignment="1">
      <alignment vertical="center"/>
    </xf>
    <xf numFmtId="177" fontId="24" fillId="0" borderId="14" xfId="1" applyNumberFormat="1" applyFont="1" applyBorder="1" applyAlignment="1">
      <alignment vertical="center"/>
    </xf>
    <xf numFmtId="177" fontId="24" fillId="0" borderId="15" xfId="1" applyNumberFormat="1" applyFont="1" applyBorder="1" applyAlignment="1">
      <alignment vertical="center"/>
    </xf>
    <xf numFmtId="0" fontId="1" fillId="0" borderId="0" xfId="2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38" fontId="14" fillId="0" borderId="0" xfId="2" applyNumberFormat="1" applyFont="1" applyAlignment="1">
      <alignment vertical="center"/>
    </xf>
    <xf numFmtId="184" fontId="1" fillId="0" borderId="0" xfId="2" applyNumberFormat="1"/>
    <xf numFmtId="0" fontId="13" fillId="0" borderId="0" xfId="2" applyFont="1"/>
    <xf numFmtId="0" fontId="20" fillId="0" borderId="0" xfId="2" applyFont="1"/>
    <xf numFmtId="0" fontId="18" fillId="0" borderId="0" xfId="2" applyFont="1"/>
    <xf numFmtId="0" fontId="14" fillId="0" borderId="12" xfId="2" applyFont="1" applyBorder="1" applyAlignment="1">
      <alignment horizontal="center" vertical="center"/>
    </xf>
    <xf numFmtId="38" fontId="14" fillId="0" borderId="5" xfId="1" applyFont="1" applyBorder="1" applyAlignment="1">
      <alignment vertical="center"/>
    </xf>
    <xf numFmtId="38" fontId="14" fillId="0" borderId="3" xfId="1" applyFont="1" applyBorder="1" applyAlignment="1">
      <alignment vertical="center"/>
    </xf>
    <xf numFmtId="38" fontId="14" fillId="0" borderId="6" xfId="1" applyFont="1" applyBorder="1" applyAlignment="1">
      <alignment vertical="center"/>
    </xf>
    <xf numFmtId="38" fontId="14" fillId="0" borderId="4" xfId="1" applyFont="1" applyBorder="1" applyAlignment="1">
      <alignment vertical="center"/>
    </xf>
    <xf numFmtId="38" fontId="12" fillId="0" borderId="0" xfId="2" applyNumberFormat="1" applyFont="1"/>
    <xf numFmtId="0" fontId="14" fillId="0" borderId="10" xfId="2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right"/>
    </xf>
    <xf numFmtId="0" fontId="14" fillId="0" borderId="16" xfId="2" applyFont="1" applyFill="1" applyBorder="1" applyAlignment="1">
      <alignment horizontal="center" vertical="center"/>
    </xf>
    <xf numFmtId="3" fontId="14" fillId="0" borderId="5" xfId="2" applyNumberFormat="1" applyFont="1" applyBorder="1" applyAlignment="1">
      <alignment vertical="center"/>
    </xf>
    <xf numFmtId="3" fontId="14" fillId="0" borderId="3" xfId="2" applyNumberFormat="1" applyFont="1" applyBorder="1" applyAlignment="1">
      <alignment vertical="center"/>
    </xf>
    <xf numFmtId="3" fontId="14" fillId="0" borderId="6" xfId="2" applyNumberFormat="1" applyFont="1" applyBorder="1" applyAlignment="1">
      <alignment vertical="center"/>
    </xf>
    <xf numFmtId="3" fontId="14" fillId="0" borderId="4" xfId="2" applyNumberFormat="1" applyFont="1" applyBorder="1" applyAlignment="1">
      <alignment vertical="center"/>
    </xf>
    <xf numFmtId="0" fontId="14" fillId="0" borderId="17" xfId="2" applyFont="1" applyBorder="1" applyAlignment="1">
      <alignment horizontal="center" vertical="center"/>
    </xf>
    <xf numFmtId="184" fontId="1" fillId="0" borderId="17" xfId="2" applyNumberFormat="1" applyBorder="1"/>
    <xf numFmtId="0" fontId="14" fillId="0" borderId="18" xfId="2" applyFont="1" applyFill="1" applyBorder="1" applyAlignment="1">
      <alignment horizontal="center" vertical="center"/>
    </xf>
    <xf numFmtId="0" fontId="14" fillId="0" borderId="17" xfId="2" applyFont="1" applyBorder="1" applyAlignment="1">
      <alignment vertical="center"/>
    </xf>
    <xf numFmtId="0" fontId="14" fillId="0" borderId="18" xfId="2" applyFont="1" applyBorder="1" applyAlignment="1">
      <alignment vertical="center"/>
    </xf>
    <xf numFmtId="0" fontId="14" fillId="0" borderId="7" xfId="2" applyFont="1" applyBorder="1" applyAlignment="1">
      <alignment horizontal="center"/>
    </xf>
    <xf numFmtId="0" fontId="14" fillId="0" borderId="5" xfId="2" applyFont="1" applyBorder="1" applyAlignment="1">
      <alignment horizontal="center" wrapText="1"/>
    </xf>
    <xf numFmtId="0" fontId="14" fillId="0" borderId="5" xfId="2" applyFont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14" fillId="0" borderId="7" xfId="2" applyFont="1" applyBorder="1" applyAlignment="1">
      <alignment horizontal="center" wrapText="1"/>
    </xf>
    <xf numFmtId="0" fontId="14" fillId="0" borderId="4" xfId="2" applyFont="1" applyBorder="1" applyAlignment="1">
      <alignment horizontal="center" wrapText="1"/>
    </xf>
    <xf numFmtId="38" fontId="20" fillId="0" borderId="7" xfId="2" applyNumberFormat="1" applyFont="1" applyBorder="1"/>
    <xf numFmtId="38" fontId="20" fillId="0" borderId="5" xfId="2" applyNumberFormat="1" applyFont="1" applyBorder="1"/>
    <xf numFmtId="38" fontId="20" fillId="0" borderId="4" xfId="2" applyNumberFormat="1" applyFont="1" applyBorder="1"/>
    <xf numFmtId="3" fontId="20" fillId="0" borderId="7" xfId="2" applyNumberFormat="1" applyFont="1" applyBorder="1"/>
    <xf numFmtId="3" fontId="20" fillId="0" borderId="5" xfId="2" applyNumberFormat="1" applyFont="1" applyBorder="1"/>
    <xf numFmtId="3" fontId="20" fillId="0" borderId="4" xfId="2" applyNumberFormat="1" applyFont="1" applyBorder="1"/>
    <xf numFmtId="3" fontId="25" fillId="0" borderId="5" xfId="2" applyNumberFormat="1" applyFont="1" applyBorder="1"/>
    <xf numFmtId="184" fontId="26" fillId="0" borderId="0" xfId="2" applyNumberFormat="1" applyFont="1" applyBorder="1"/>
    <xf numFmtId="184" fontId="13" fillId="2" borderId="19" xfId="2" applyNumberFormat="1" applyFont="1" applyFill="1" applyBorder="1"/>
    <xf numFmtId="184" fontId="14" fillId="2" borderId="5" xfId="2" applyNumberFormat="1" applyFont="1" applyFill="1" applyBorder="1" applyAlignment="1">
      <alignment horizontal="center" vertical="center"/>
    </xf>
    <xf numFmtId="184" fontId="14" fillId="2" borderId="3" xfId="2" applyNumberFormat="1" applyFont="1" applyFill="1" applyBorder="1" applyAlignment="1">
      <alignment horizontal="center" vertical="center"/>
    </xf>
    <xf numFmtId="184" fontId="14" fillId="0" borderId="3" xfId="2" applyNumberFormat="1" applyFont="1" applyBorder="1" applyAlignment="1">
      <alignment horizontal="center" vertical="center"/>
    </xf>
    <xf numFmtId="184" fontId="14" fillId="0" borderId="5" xfId="2" applyNumberFormat="1" applyFont="1" applyBorder="1" applyAlignment="1">
      <alignment horizontal="center" vertical="center"/>
    </xf>
    <xf numFmtId="184" fontId="14" fillId="0" borderId="4" xfId="2" applyNumberFormat="1" applyFont="1" applyBorder="1" applyAlignment="1">
      <alignment horizontal="center" vertical="center"/>
    </xf>
    <xf numFmtId="184" fontId="13" fillId="2" borderId="20" xfId="2" applyNumberFormat="1" applyFont="1" applyFill="1" applyBorder="1"/>
    <xf numFmtId="184" fontId="13" fillId="2" borderId="21" xfId="2" applyNumberFormat="1" applyFont="1" applyFill="1" applyBorder="1"/>
    <xf numFmtId="184" fontId="18" fillId="2" borderId="21" xfId="2" applyNumberFormat="1" applyFont="1" applyFill="1" applyBorder="1"/>
    <xf numFmtId="184" fontId="13" fillId="2" borderId="22" xfId="2" applyNumberFormat="1" applyFont="1" applyFill="1" applyBorder="1"/>
    <xf numFmtId="184" fontId="14" fillId="2" borderId="23" xfId="2" applyNumberFormat="1" applyFont="1" applyFill="1" applyBorder="1" applyAlignment="1">
      <alignment horizontal="centerContinuous" vertical="center"/>
    </xf>
    <xf numFmtId="184" fontId="14" fillId="2" borderId="1" xfId="2" applyNumberFormat="1" applyFont="1" applyFill="1" applyBorder="1" applyAlignment="1">
      <alignment horizontal="center" vertical="center"/>
    </xf>
    <xf numFmtId="179" fontId="14" fillId="2" borderId="5" xfId="2" applyNumberFormat="1" applyFont="1" applyFill="1" applyBorder="1" applyAlignment="1">
      <alignment vertical="center"/>
    </xf>
    <xf numFmtId="179" fontId="14" fillId="2" borderId="3" xfId="2" applyNumberFormat="1" applyFont="1" applyFill="1" applyBorder="1" applyAlignment="1">
      <alignment vertical="center"/>
    </xf>
    <xf numFmtId="179" fontId="14" fillId="2" borderId="8" xfId="2" applyNumberFormat="1" applyFont="1" applyFill="1" applyBorder="1" applyAlignment="1">
      <alignment vertical="center"/>
    </xf>
    <xf numFmtId="179" fontId="14" fillId="2" borderId="24" xfId="2" applyNumberFormat="1" applyFont="1" applyFill="1" applyBorder="1" applyAlignment="1">
      <alignment vertical="center"/>
    </xf>
    <xf numFmtId="184" fontId="13" fillId="2" borderId="25" xfId="2" applyNumberFormat="1" applyFont="1" applyFill="1" applyBorder="1"/>
    <xf numFmtId="184" fontId="13" fillId="0" borderId="0" xfId="2" applyNumberFormat="1" applyFont="1"/>
    <xf numFmtId="184" fontId="14" fillId="2" borderId="26" xfId="2" applyNumberFormat="1" applyFont="1" applyFill="1" applyBorder="1" applyAlignment="1">
      <alignment horizontal="centerContinuous" vertical="center"/>
    </xf>
    <xf numFmtId="184" fontId="14" fillId="2" borderId="27" xfId="2" applyNumberFormat="1" applyFont="1" applyFill="1" applyBorder="1" applyAlignment="1">
      <alignment horizontal="centerContinuous" vertical="center"/>
    </xf>
    <xf numFmtId="184" fontId="14" fillId="2" borderId="28" xfId="2" applyNumberFormat="1" applyFont="1" applyFill="1" applyBorder="1" applyAlignment="1">
      <alignment horizontal="centerContinuous" vertical="center"/>
    </xf>
    <xf numFmtId="184" fontId="14" fillId="2" borderId="18" xfId="2" applyNumberFormat="1" applyFont="1" applyFill="1" applyBorder="1" applyAlignment="1">
      <alignment horizontal="centerContinuous" vertical="center"/>
    </xf>
    <xf numFmtId="184" fontId="14" fillId="2" borderId="16" xfId="2" applyNumberFormat="1" applyFont="1" applyFill="1" applyBorder="1" applyAlignment="1">
      <alignment vertical="center"/>
    </xf>
    <xf numFmtId="184" fontId="14" fillId="2" borderId="17" xfId="2" applyNumberFormat="1" applyFont="1" applyFill="1" applyBorder="1" applyAlignment="1">
      <alignment vertical="center"/>
    </xf>
    <xf numFmtId="184" fontId="14" fillId="2" borderId="18" xfId="2" applyNumberFormat="1" applyFont="1" applyFill="1" applyBorder="1" applyAlignment="1">
      <alignment vertical="center"/>
    </xf>
    <xf numFmtId="179" fontId="14" fillId="2" borderId="4" xfId="2" applyNumberFormat="1" applyFont="1" applyFill="1" applyBorder="1" applyAlignment="1">
      <alignment vertical="center"/>
    </xf>
    <xf numFmtId="184" fontId="23" fillId="2" borderId="29" xfId="2" applyNumberFormat="1" applyFont="1" applyFill="1" applyBorder="1" applyAlignment="1"/>
    <xf numFmtId="184" fontId="1" fillId="2" borderId="21" xfId="2" applyNumberFormat="1" applyFill="1" applyBorder="1"/>
    <xf numFmtId="184" fontId="1" fillId="2" borderId="22" xfId="2" applyNumberFormat="1" applyFill="1" applyBorder="1"/>
    <xf numFmtId="184" fontId="13" fillId="2" borderId="22" xfId="2" applyNumberFormat="1" applyFont="1" applyFill="1" applyBorder="1" applyAlignment="1">
      <alignment horizontal="right"/>
    </xf>
    <xf numFmtId="184" fontId="13" fillId="2" borderId="30" xfId="2" applyNumberFormat="1" applyFont="1" applyFill="1" applyBorder="1" applyAlignment="1">
      <alignment horizontal="right"/>
    </xf>
    <xf numFmtId="184" fontId="13" fillId="2" borderId="31" xfId="2" applyNumberFormat="1" applyFont="1" applyFill="1" applyBorder="1" applyAlignment="1">
      <alignment horizontal="right"/>
    </xf>
    <xf numFmtId="0" fontId="22" fillId="0" borderId="2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179" fontId="14" fillId="0" borderId="2" xfId="1" applyNumberFormat="1" applyFont="1" applyBorder="1" applyAlignment="1">
      <alignment vertical="center"/>
    </xf>
    <xf numFmtId="179" fontId="14" fillId="0" borderId="3" xfId="2" applyNumberFormat="1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185" fontId="14" fillId="0" borderId="2" xfId="2" applyNumberFormat="1" applyFont="1" applyBorder="1" applyAlignment="1">
      <alignment horizontal="right" vertical="center"/>
    </xf>
    <xf numFmtId="185" fontId="14" fillId="0" borderId="2" xfId="2" applyNumberFormat="1" applyFont="1" applyBorder="1" applyAlignment="1">
      <alignment vertical="center"/>
    </xf>
    <xf numFmtId="185" fontId="14" fillId="0" borderId="3" xfId="2" applyNumberFormat="1" applyFont="1" applyBorder="1" applyAlignment="1">
      <alignment vertical="center"/>
    </xf>
    <xf numFmtId="185" fontId="14" fillId="0" borderId="4" xfId="2" applyNumberFormat="1" applyFont="1" applyBorder="1" applyAlignment="1">
      <alignment vertical="center"/>
    </xf>
    <xf numFmtId="185" fontId="14" fillId="0" borderId="32" xfId="2" applyNumberFormat="1" applyFont="1" applyBorder="1" applyAlignment="1">
      <alignment vertical="center"/>
    </xf>
    <xf numFmtId="0" fontId="8" fillId="0" borderId="0" xfId="5" applyAlignment="1">
      <alignment vertical="center" shrinkToFit="1"/>
    </xf>
    <xf numFmtId="177" fontId="14" fillId="0" borderId="0" xfId="1" applyNumberFormat="1" applyFont="1" applyBorder="1" applyAlignment="1">
      <alignment vertical="center"/>
    </xf>
    <xf numFmtId="177" fontId="14" fillId="0" borderId="9" xfId="1" applyNumberFormat="1" applyFont="1" applyFill="1" applyBorder="1" applyAlignment="1">
      <alignment vertical="center"/>
    </xf>
    <xf numFmtId="0" fontId="23" fillId="0" borderId="10" xfId="2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14" fillId="0" borderId="11" xfId="2" applyFont="1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12" xfId="3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5" xfId="2" applyFont="1" applyBorder="1" applyAlignment="1">
      <alignment horizontal="left" vertical="center"/>
    </xf>
    <xf numFmtId="0" fontId="14" fillId="0" borderId="4" xfId="2" applyFont="1" applyFill="1" applyBorder="1" applyAlignment="1">
      <alignment vertical="center"/>
    </xf>
    <xf numFmtId="178" fontId="14" fillId="0" borderId="1" xfId="1" applyNumberFormat="1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1" fillId="0" borderId="4" xfId="2" applyBorder="1" applyAlignment="1">
      <alignment vertical="center"/>
    </xf>
    <xf numFmtId="0" fontId="14" fillId="0" borderId="7" xfId="2" applyFont="1" applyBorder="1" applyAlignment="1">
      <alignment vertical="center"/>
    </xf>
    <xf numFmtId="178" fontId="14" fillId="0" borderId="7" xfId="2" applyNumberFormat="1" applyFont="1" applyBorder="1" applyAlignment="1">
      <alignment vertical="center"/>
    </xf>
    <xf numFmtId="0" fontId="1" fillId="0" borderId="13" xfId="2" applyBorder="1" applyAlignment="1">
      <alignment vertical="center"/>
    </xf>
    <xf numFmtId="0" fontId="14" fillId="0" borderId="33" xfId="2" applyFont="1" applyBorder="1" applyAlignment="1">
      <alignment vertical="center"/>
    </xf>
    <xf numFmtId="0" fontId="1" fillId="0" borderId="17" xfId="2" applyBorder="1" applyAlignment="1">
      <alignment vertical="center"/>
    </xf>
    <xf numFmtId="177" fontId="14" fillId="0" borderId="1" xfId="1" applyNumberFormat="1" applyFont="1" applyBorder="1" applyAlignment="1">
      <alignment vertical="center"/>
    </xf>
    <xf numFmtId="177" fontId="14" fillId="0" borderId="34" xfId="1" applyNumberFormat="1" applyFont="1" applyBorder="1" applyAlignment="1">
      <alignment vertical="center"/>
    </xf>
    <xf numFmtId="182" fontId="14" fillId="0" borderId="1" xfId="2" applyNumberFormat="1" applyFont="1" applyBorder="1" applyAlignment="1">
      <alignment vertical="center"/>
    </xf>
    <xf numFmtId="177" fontId="14" fillId="0" borderId="18" xfId="1" applyNumberFormat="1" applyFont="1" applyBorder="1" applyAlignment="1">
      <alignment vertical="center"/>
    </xf>
    <xf numFmtId="177" fontId="14" fillId="0" borderId="13" xfId="1" applyNumberFormat="1" applyFont="1" applyBorder="1" applyAlignment="1">
      <alignment vertical="center"/>
    </xf>
    <xf numFmtId="177" fontId="14" fillId="0" borderId="35" xfId="1" applyNumberFormat="1" applyFont="1" applyBorder="1" applyAlignment="1">
      <alignment vertical="center"/>
    </xf>
    <xf numFmtId="181" fontId="14" fillId="0" borderId="34" xfId="1" applyNumberFormat="1" applyFont="1" applyBorder="1" applyAlignment="1">
      <alignment vertical="center"/>
    </xf>
    <xf numFmtId="177" fontId="14" fillId="0" borderId="36" xfId="1" applyNumberFormat="1" applyFont="1" applyBorder="1" applyAlignment="1">
      <alignment vertical="center"/>
    </xf>
    <xf numFmtId="38" fontId="14" fillId="0" borderId="16" xfId="1" applyFont="1" applyBorder="1" applyAlignment="1">
      <alignment vertical="center"/>
    </xf>
    <xf numFmtId="38" fontId="14" fillId="0" borderId="34" xfId="1" applyFont="1" applyBorder="1" applyAlignment="1">
      <alignment vertical="center"/>
    </xf>
    <xf numFmtId="38" fontId="14" fillId="0" borderId="7" xfId="1" applyFont="1" applyBorder="1" applyAlignment="1">
      <alignment vertical="center"/>
    </xf>
    <xf numFmtId="38" fontId="14" fillId="0" borderId="8" xfId="1" applyFont="1" applyBorder="1" applyAlignment="1">
      <alignment vertical="center"/>
    </xf>
    <xf numFmtId="38" fontId="14" fillId="0" borderId="37" xfId="1" applyFont="1" applyBorder="1" applyAlignment="1">
      <alignment vertical="center"/>
    </xf>
    <xf numFmtId="181" fontId="14" fillId="0" borderId="1" xfId="1" applyNumberFormat="1" applyFont="1" applyBorder="1" applyAlignment="1">
      <alignment vertical="center"/>
    </xf>
    <xf numFmtId="181" fontId="14" fillId="0" borderId="5" xfId="1" applyNumberFormat="1" applyFont="1" applyBorder="1" applyAlignment="1">
      <alignment horizontal="right" vertical="center"/>
    </xf>
    <xf numFmtId="181" fontId="14" fillId="0" borderId="34" xfId="1" applyNumberFormat="1" applyFont="1" applyBorder="1" applyAlignment="1">
      <alignment horizontal="right" vertical="center"/>
    </xf>
    <xf numFmtId="181" fontId="14" fillId="0" borderId="4" xfId="1" applyNumberFormat="1" applyFont="1" applyBorder="1" applyAlignment="1">
      <alignment vertical="center"/>
    </xf>
    <xf numFmtId="181" fontId="14" fillId="0" borderId="7" xfId="1" applyNumberFormat="1" applyFont="1" applyBorder="1" applyAlignment="1">
      <alignment vertical="center"/>
    </xf>
    <xf numFmtId="181" fontId="14" fillId="0" borderId="7" xfId="1" applyNumberFormat="1" applyFont="1" applyBorder="1" applyAlignment="1">
      <alignment horizontal="right" vertical="center"/>
    </xf>
    <xf numFmtId="181" fontId="14" fillId="0" borderId="5" xfId="1" applyNumberFormat="1" applyFont="1" applyBorder="1" applyAlignment="1">
      <alignment vertical="center"/>
    </xf>
    <xf numFmtId="177" fontId="14" fillId="0" borderId="5" xfId="2" applyNumberFormat="1" applyFont="1" applyBorder="1" applyAlignment="1">
      <alignment horizontal="right" vertical="center"/>
    </xf>
    <xf numFmtId="49" fontId="14" fillId="0" borderId="34" xfId="1" applyNumberFormat="1" applyFont="1" applyBorder="1" applyAlignment="1">
      <alignment horizontal="right" vertical="center"/>
    </xf>
    <xf numFmtId="177" fontId="14" fillId="0" borderId="7" xfId="1" applyNumberFormat="1" applyFont="1" applyBorder="1" applyAlignment="1">
      <alignment horizontal="right" vertical="center"/>
    </xf>
    <xf numFmtId="0" fontId="1" fillId="0" borderId="5" xfId="2" applyBorder="1" applyAlignment="1">
      <alignment vertical="center"/>
    </xf>
    <xf numFmtId="0" fontId="14" fillId="0" borderId="7" xfId="2" applyFont="1" applyBorder="1" applyAlignment="1">
      <alignment vertical="center" shrinkToFit="1"/>
    </xf>
    <xf numFmtId="0" fontId="14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176" fontId="14" fillId="0" borderId="18" xfId="1" applyNumberFormat="1" applyFont="1" applyBorder="1" applyAlignment="1">
      <alignment vertical="center"/>
    </xf>
    <xf numFmtId="176" fontId="14" fillId="0" borderId="13" xfId="1" applyNumberFormat="1" applyFont="1" applyBorder="1" applyAlignment="1">
      <alignment vertical="center"/>
    </xf>
    <xf numFmtId="176" fontId="14" fillId="0" borderId="15" xfId="1" applyNumberFormat="1" applyFont="1" applyBorder="1" applyAlignment="1">
      <alignment vertical="center"/>
    </xf>
    <xf numFmtId="176" fontId="14" fillId="0" borderId="14" xfId="1" applyNumberFormat="1" applyFont="1" applyBorder="1" applyAlignment="1">
      <alignment vertical="center"/>
    </xf>
    <xf numFmtId="176" fontId="14" fillId="0" borderId="18" xfId="1" applyNumberFormat="1" applyFont="1" applyBorder="1" applyAlignment="1">
      <alignment horizontal="right" vertical="center"/>
    </xf>
    <xf numFmtId="0" fontId="14" fillId="0" borderId="8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177" fontId="14" fillId="0" borderId="14" xfId="1" applyNumberFormat="1" applyFont="1" applyBorder="1" applyAlignment="1">
      <alignment vertical="center"/>
    </xf>
    <xf numFmtId="178" fontId="14" fillId="0" borderId="14" xfId="2" applyNumberFormat="1" applyFont="1" applyBorder="1" applyAlignment="1">
      <alignment vertical="center"/>
    </xf>
    <xf numFmtId="178" fontId="14" fillId="0" borderId="15" xfId="2" applyNumberFormat="1" applyFont="1" applyBorder="1" applyAlignment="1">
      <alignment vertical="center"/>
    </xf>
    <xf numFmtId="177" fontId="14" fillId="0" borderId="10" xfId="1" applyNumberFormat="1" applyFont="1" applyBorder="1" applyAlignment="1">
      <alignment vertical="center"/>
    </xf>
    <xf numFmtId="178" fontId="14" fillId="0" borderId="10" xfId="2" applyNumberFormat="1" applyFont="1" applyBorder="1" applyAlignment="1">
      <alignment vertical="center"/>
    </xf>
    <xf numFmtId="178" fontId="14" fillId="0" borderId="0" xfId="2" applyNumberFormat="1" applyFont="1" applyBorder="1" applyAlignment="1">
      <alignment vertical="center"/>
    </xf>
    <xf numFmtId="0" fontId="1" fillId="0" borderId="10" xfId="2" applyBorder="1" applyAlignment="1">
      <alignment vertical="center"/>
    </xf>
    <xf numFmtId="177" fontId="14" fillId="0" borderId="8" xfId="1" applyNumberFormat="1" applyFont="1" applyBorder="1" applyAlignment="1">
      <alignment vertical="center"/>
    </xf>
    <xf numFmtId="178" fontId="14" fillId="0" borderId="8" xfId="2" applyNumberFormat="1" applyFont="1" applyBorder="1" applyAlignment="1">
      <alignment vertical="center"/>
    </xf>
    <xf numFmtId="0" fontId="0" fillId="0" borderId="0" xfId="4" applyFont="1">
      <alignment vertical="center"/>
    </xf>
    <xf numFmtId="178" fontId="14" fillId="0" borderId="5" xfId="2" applyNumberFormat="1" applyFont="1" applyBorder="1" applyAlignment="1">
      <alignment horizontal="right" vertical="center"/>
    </xf>
    <xf numFmtId="178" fontId="14" fillId="0" borderId="3" xfId="2" applyNumberFormat="1" applyFont="1" applyBorder="1" applyAlignment="1">
      <alignment horizontal="right" vertical="center"/>
    </xf>
    <xf numFmtId="178" fontId="14" fillId="0" borderId="4" xfId="2" applyNumberFormat="1" applyFont="1" applyBorder="1" applyAlignment="1">
      <alignment horizontal="right" vertical="center"/>
    </xf>
    <xf numFmtId="187" fontId="14" fillId="0" borderId="3" xfId="2" applyNumberFormat="1" applyFont="1" applyBorder="1" applyAlignment="1">
      <alignment horizontal="right" vertical="center"/>
    </xf>
    <xf numFmtId="187" fontId="14" fillId="0" borderId="5" xfId="2" applyNumberFormat="1" applyFont="1" applyBorder="1" applyAlignment="1">
      <alignment horizontal="right" vertical="center"/>
    </xf>
    <xf numFmtId="187" fontId="14" fillId="0" borderId="0" xfId="2" applyNumberFormat="1" applyFont="1" applyBorder="1" applyAlignment="1">
      <alignment horizontal="right" vertical="center"/>
    </xf>
    <xf numFmtId="187" fontId="14" fillId="0" borderId="4" xfId="2" applyNumberFormat="1" applyFont="1" applyBorder="1" applyAlignment="1">
      <alignment horizontal="right" vertical="center"/>
    </xf>
    <xf numFmtId="0" fontId="14" fillId="0" borderId="1" xfId="2" applyFont="1" applyFill="1" applyBorder="1" applyAlignment="1">
      <alignment vertical="center"/>
    </xf>
    <xf numFmtId="178" fontId="14" fillId="0" borderId="0" xfId="1" applyNumberFormat="1" applyFont="1" applyBorder="1" applyAlignment="1">
      <alignment horizontal="right" vertical="center"/>
    </xf>
    <xf numFmtId="187" fontId="14" fillId="0" borderId="3" xfId="2" applyNumberFormat="1" applyFont="1" applyBorder="1" applyAlignment="1">
      <alignment vertical="center"/>
    </xf>
    <xf numFmtId="187" fontId="14" fillId="0" borderId="5" xfId="2" applyNumberFormat="1" applyFont="1" applyBorder="1" applyAlignment="1">
      <alignment vertical="center"/>
    </xf>
    <xf numFmtId="186" fontId="14" fillId="0" borderId="3" xfId="2" applyNumberFormat="1" applyFont="1" applyBorder="1" applyAlignment="1">
      <alignment vertical="center"/>
    </xf>
    <xf numFmtId="186" fontId="14" fillId="0" borderId="5" xfId="2" applyNumberFormat="1" applyFont="1" applyBorder="1" applyAlignment="1">
      <alignment vertical="center"/>
    </xf>
    <xf numFmtId="186" fontId="14" fillId="0" borderId="5" xfId="2" applyNumberFormat="1" applyFont="1" applyBorder="1" applyAlignment="1">
      <alignment horizontal="right" vertical="center"/>
    </xf>
    <xf numFmtId="186" fontId="14" fillId="0" borderId="3" xfId="2" applyNumberFormat="1" applyFont="1" applyBorder="1" applyAlignment="1">
      <alignment horizontal="right" vertical="center"/>
    </xf>
    <xf numFmtId="188" fontId="1" fillId="0" borderId="0" xfId="2" applyNumberFormat="1" applyAlignment="1">
      <alignment vertical="center"/>
    </xf>
    <xf numFmtId="0" fontId="1" fillId="0" borderId="0" xfId="2" applyFont="1" applyAlignment="1">
      <alignment vertical="top"/>
    </xf>
    <xf numFmtId="0" fontId="13" fillId="0" borderId="9" xfId="2" applyFont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5" xfId="2" applyFont="1" applyBorder="1" applyAlignment="1">
      <alignment horizontal="right" vertical="center"/>
    </xf>
    <xf numFmtId="0" fontId="13" fillId="0" borderId="4" xfId="2" applyFont="1" applyBorder="1" applyAlignment="1">
      <alignment horizontal="right" vertical="center"/>
    </xf>
    <xf numFmtId="0" fontId="13" fillId="0" borderId="41" xfId="2" applyFont="1" applyBorder="1" applyAlignment="1">
      <alignment horizontal="center" vertical="center"/>
    </xf>
    <xf numFmtId="38" fontId="13" fillId="0" borderId="42" xfId="1" applyFont="1" applyBorder="1" applyAlignment="1">
      <alignment vertical="center"/>
    </xf>
    <xf numFmtId="38" fontId="13" fillId="0" borderId="43" xfId="1" applyFont="1" applyBorder="1" applyAlignment="1">
      <alignment vertical="center"/>
    </xf>
    <xf numFmtId="0" fontId="13" fillId="0" borderId="44" xfId="2" applyFont="1" applyBorder="1" applyAlignment="1">
      <alignment horizontal="center" vertical="center"/>
    </xf>
    <xf numFmtId="38" fontId="13" fillId="0" borderId="45" xfId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2" applyFont="1" applyBorder="1" applyAlignment="1">
      <alignment horizontal="right" vertical="center"/>
    </xf>
    <xf numFmtId="0" fontId="14" fillId="0" borderId="7" xfId="2" applyFont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3" fillId="0" borderId="9" xfId="2" applyFont="1" applyBorder="1" applyAlignment="1">
      <alignment horizontal="right" vertical="center"/>
    </xf>
    <xf numFmtId="0" fontId="13" fillId="0" borderId="10" xfId="2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38" fontId="14" fillId="0" borderId="18" xfId="1" applyFont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184" fontId="13" fillId="0" borderId="0" xfId="2" applyNumberFormat="1" applyFont="1" applyBorder="1" applyAlignment="1">
      <alignment horizontal="right"/>
    </xf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38" fontId="13" fillId="0" borderId="7" xfId="1" applyFont="1" applyBorder="1" applyAlignment="1">
      <alignment horizontal="center" vertical="center" wrapText="1"/>
    </xf>
    <xf numFmtId="38" fontId="13" fillId="0" borderId="5" xfId="1" applyFont="1" applyBorder="1" applyAlignment="1">
      <alignment horizontal="center" vertical="center" wrapText="1"/>
    </xf>
    <xf numFmtId="38" fontId="13" fillId="0" borderId="4" xfId="1" applyFont="1" applyBorder="1" applyAlignment="1">
      <alignment horizontal="center" vertical="center" wrapText="1"/>
    </xf>
    <xf numFmtId="184" fontId="14" fillId="2" borderId="23" xfId="2" applyNumberFormat="1" applyFont="1" applyFill="1" applyBorder="1" applyAlignment="1">
      <alignment horizontal="center" vertical="center"/>
    </xf>
    <xf numFmtId="184" fontId="14" fillId="2" borderId="26" xfId="2" applyNumberFormat="1" applyFont="1" applyFill="1" applyBorder="1" applyAlignment="1">
      <alignment horizontal="center" vertical="center"/>
    </xf>
    <xf numFmtId="184" fontId="14" fillId="2" borderId="27" xfId="2" applyNumberFormat="1" applyFont="1" applyFill="1" applyBorder="1" applyAlignment="1">
      <alignment horizontal="center" vertical="center"/>
    </xf>
    <xf numFmtId="184" fontId="14" fillId="2" borderId="7" xfId="2" applyNumberFormat="1" applyFont="1" applyFill="1" applyBorder="1" applyAlignment="1">
      <alignment horizontal="center" vertical="center"/>
    </xf>
    <xf numFmtId="184" fontId="14" fillId="2" borderId="4" xfId="2" applyNumberFormat="1" applyFont="1" applyFill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center" vertical="center" shrinkToFit="1"/>
    </xf>
    <xf numFmtId="0" fontId="13" fillId="0" borderId="0" xfId="2" applyFont="1" applyAlignment="1">
      <alignment horizontal="right" vertical="center"/>
    </xf>
    <xf numFmtId="0" fontId="1" fillId="0" borderId="0" xfId="2" applyAlignment="1">
      <alignment vertical="center" wrapText="1"/>
    </xf>
    <xf numFmtId="0" fontId="1" fillId="0" borderId="0" xfId="2" applyFont="1" applyAlignment="1">
      <alignment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1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16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0" fontId="14" fillId="0" borderId="16" xfId="2" applyFont="1" applyBorder="1" applyAlignment="1">
      <alignment vertical="center"/>
    </xf>
    <xf numFmtId="0" fontId="14" fillId="0" borderId="18" xfId="2" applyFont="1" applyBorder="1" applyAlignment="1">
      <alignment vertical="center"/>
    </xf>
    <xf numFmtId="186" fontId="14" fillId="0" borderId="1" xfId="1" applyNumberFormat="1" applyFont="1" applyBorder="1" applyAlignment="1">
      <alignment vertical="center"/>
    </xf>
    <xf numFmtId="0" fontId="14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4" fillId="0" borderId="7" xfId="2" applyFont="1" applyBorder="1" applyAlignment="1">
      <alignment vertical="center"/>
    </xf>
    <xf numFmtId="0" fontId="14" fillId="0" borderId="5" xfId="2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4" xfId="2" applyFont="1" applyFill="1" applyBorder="1" applyAlignment="1">
      <alignment vertical="center"/>
    </xf>
    <xf numFmtId="0" fontId="14" fillId="0" borderId="16" xfId="2" applyFont="1" applyBorder="1" applyAlignment="1">
      <alignment vertical="center" shrinkToFit="1"/>
    </xf>
    <xf numFmtId="0" fontId="14" fillId="0" borderId="18" xfId="2" applyFont="1" applyBorder="1" applyAlignment="1">
      <alignment vertical="center" shrinkToFit="1"/>
    </xf>
    <xf numFmtId="0" fontId="14" fillId="0" borderId="11" xfId="2" applyFont="1" applyBorder="1" applyAlignment="1">
      <alignment vertical="center" shrinkToFit="1"/>
    </xf>
    <xf numFmtId="0" fontId="14" fillId="0" borderId="13" xfId="2" applyFont="1" applyBorder="1" applyAlignment="1">
      <alignment vertical="center" shrinkToFit="1"/>
    </xf>
    <xf numFmtId="0" fontId="14" fillId="0" borderId="16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3" fontId="22" fillId="0" borderId="5" xfId="2" applyNumberFormat="1" applyFont="1" applyBorder="1" applyAlignment="1">
      <alignment vertical="center"/>
    </xf>
    <xf numFmtId="186" fontId="22" fillId="0" borderId="4" xfId="2" applyNumberFormat="1" applyFont="1" applyBorder="1" applyAlignment="1">
      <alignment horizontal="right" vertical="center"/>
    </xf>
  </cellXfs>
  <cellStyles count="6">
    <cellStyle name="ハイパーリンク" xfId="5" builtinId="8"/>
    <cellStyle name="桁区切り 2" xfId="1"/>
    <cellStyle name="標準" xfId="0" builtinId="0"/>
    <cellStyle name="標準 2" xfId="2"/>
    <cellStyle name="標準 3" xfId="3"/>
    <cellStyle name="標準 4" xfId="4"/>
  </cellStyles>
  <dxfs count="2">
    <dxf>
      <alignment vertical="center" readingOrder="0"/>
    </dxf>
    <dxf>
      <font>
        <b val="0"/>
        <i val="0"/>
        <strike val="0"/>
        <u val="none"/>
        <vertAlign val="baseline"/>
        <sz val="9"/>
        <color auto="1"/>
        <name val="ＭＳ 明朝"/>
      </font>
      <fill>
        <patternFill patternType="none">
          <fgColor indexed="64"/>
          <bgColor indexed="65"/>
        </patternFill>
      </fill>
      <alignment horizontal="center" vertical="center" readingOrder="0"/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9039282431576"/>
          <c:y val="6.3828601488049294E-2"/>
          <c:w val="0.76778855712558869"/>
          <c:h val="0.7330135271575196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'2-2'!$G$47</c:f>
              <c:strCache>
                <c:ptCount val="1"/>
                <c:pt idx="0">
                  <c:v>男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'2-2'!$D$48:$D$60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'2-2'!$G$48:$G$60</c:f>
              <c:numCache>
                <c:formatCode>#,##0_);[Red]\(#,##0\)</c:formatCode>
                <c:ptCount val="13"/>
                <c:pt idx="0">
                  <c:v>18979</c:v>
                </c:pt>
                <c:pt idx="1">
                  <c:v>18214</c:v>
                </c:pt>
                <c:pt idx="2">
                  <c:v>18211</c:v>
                </c:pt>
                <c:pt idx="3">
                  <c:v>18131</c:v>
                </c:pt>
                <c:pt idx="4">
                  <c:v>18577</c:v>
                </c:pt>
                <c:pt idx="5">
                  <c:v>18752</c:v>
                </c:pt>
                <c:pt idx="6">
                  <c:v>18322</c:v>
                </c:pt>
                <c:pt idx="7">
                  <c:v>18155</c:v>
                </c:pt>
                <c:pt idx="8">
                  <c:v>17588</c:v>
                </c:pt>
                <c:pt idx="9">
                  <c:v>17091</c:v>
                </c:pt>
                <c:pt idx="10">
                  <c:v>16036</c:v>
                </c:pt>
                <c:pt idx="11">
                  <c:v>14951</c:v>
                </c:pt>
                <c:pt idx="12">
                  <c:v>13909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1D-4399-8490-56B297E1C6E1}"/>
            </c:ext>
          </c:extLst>
        </c:ser>
        <c:ser>
          <c:idx val="3"/>
          <c:order val="3"/>
          <c:tx>
            <c:strRef>
              <c:f>'2-2'!$H$47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'2-2'!$D$48:$D$60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'2-2'!$H$48:$H$60</c:f>
              <c:numCache>
                <c:formatCode>#,##0_);[Red]\(#,##0\)</c:formatCode>
                <c:ptCount val="13"/>
                <c:pt idx="0">
                  <c:v>21404</c:v>
                </c:pt>
                <c:pt idx="1">
                  <c:v>20465</c:v>
                </c:pt>
                <c:pt idx="2">
                  <c:v>20146</c:v>
                </c:pt>
                <c:pt idx="3">
                  <c:v>19727</c:v>
                </c:pt>
                <c:pt idx="4">
                  <c:v>19956</c:v>
                </c:pt>
                <c:pt idx="5">
                  <c:v>20070</c:v>
                </c:pt>
                <c:pt idx="6">
                  <c:v>19915</c:v>
                </c:pt>
                <c:pt idx="7">
                  <c:v>19892</c:v>
                </c:pt>
                <c:pt idx="8">
                  <c:v>19298</c:v>
                </c:pt>
                <c:pt idx="9">
                  <c:v>18922</c:v>
                </c:pt>
                <c:pt idx="10">
                  <c:v>17800</c:v>
                </c:pt>
                <c:pt idx="11">
                  <c:v>16618</c:v>
                </c:pt>
                <c:pt idx="12">
                  <c:v>15201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1D-4399-8490-56B297E1C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594176"/>
        <c:axId val="123594568"/>
      </c:barChart>
      <c:lineChart>
        <c:grouping val="stacked"/>
        <c:varyColors val="0"/>
        <c:ser>
          <c:idx val="1"/>
          <c:order val="1"/>
          <c:tx>
            <c:strRef>
              <c:f>'2-2'!$F$47</c:f>
              <c:strCache>
                <c:ptCount val="1"/>
                <c:pt idx="0">
                  <c:v>総人口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'2-2'!$D$48:$D$60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'2-2'!$F$48:$F$60</c:f>
              <c:numCache>
                <c:formatCode>#,##0_);[Red]\(#,##0\)</c:formatCode>
                <c:ptCount val="13"/>
                <c:pt idx="0">
                  <c:v>40383</c:v>
                </c:pt>
                <c:pt idx="1">
                  <c:v>38679</c:v>
                </c:pt>
                <c:pt idx="2">
                  <c:v>38357</c:v>
                </c:pt>
                <c:pt idx="3">
                  <c:v>37858</c:v>
                </c:pt>
                <c:pt idx="4">
                  <c:v>38533</c:v>
                </c:pt>
                <c:pt idx="5">
                  <c:v>38822</c:v>
                </c:pt>
                <c:pt idx="6">
                  <c:v>38237</c:v>
                </c:pt>
                <c:pt idx="7">
                  <c:v>38047</c:v>
                </c:pt>
                <c:pt idx="8">
                  <c:v>36886</c:v>
                </c:pt>
                <c:pt idx="9">
                  <c:v>36013</c:v>
                </c:pt>
                <c:pt idx="10">
                  <c:v>33836</c:v>
                </c:pt>
                <c:pt idx="11">
                  <c:v>31569</c:v>
                </c:pt>
                <c:pt idx="12">
                  <c:v>29110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1D-4399-8490-56B297E1C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94176"/>
        <c:axId val="123594568"/>
      </c:lineChart>
      <c:lineChart>
        <c:grouping val="standard"/>
        <c:varyColors val="0"/>
        <c:ser>
          <c:idx val="0"/>
          <c:order val="0"/>
          <c:tx>
            <c:strRef>
              <c:f>'2-2'!$E$47</c:f>
              <c:strCache>
                <c:ptCount val="1"/>
                <c:pt idx="0">
                  <c:v>世帯数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'2-2'!$D$48:$D$60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'2-2'!$E$48:$E$60</c:f>
              <c:numCache>
                <c:formatCode>#,##0_);[Red]\(#,##0\)</c:formatCode>
                <c:ptCount val="13"/>
                <c:pt idx="0">
                  <c:v>7690</c:v>
                </c:pt>
                <c:pt idx="1">
                  <c:v>8083</c:v>
                </c:pt>
                <c:pt idx="2">
                  <c:v>8725</c:v>
                </c:pt>
                <c:pt idx="3">
                  <c:v>9099</c:v>
                </c:pt>
                <c:pt idx="4">
                  <c:v>9520</c:v>
                </c:pt>
                <c:pt idx="5">
                  <c:v>9770</c:v>
                </c:pt>
                <c:pt idx="6">
                  <c:v>9946</c:v>
                </c:pt>
                <c:pt idx="7">
                  <c:v>10424</c:v>
                </c:pt>
                <c:pt idx="8">
                  <c:v>10688</c:v>
                </c:pt>
                <c:pt idx="9">
                  <c:v>10956</c:v>
                </c:pt>
                <c:pt idx="10">
                  <c:v>10751</c:v>
                </c:pt>
                <c:pt idx="11">
                  <c:v>10694</c:v>
                </c:pt>
                <c:pt idx="12">
                  <c:v>10537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C1D-4399-8490-56B297E1C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3600"/>
        <c:axId val="170595560"/>
      </c:lineChart>
      <c:catAx>
        <c:axId val="123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594568"/>
        <c:crosses val="autoZero"/>
        <c:auto val="1"/>
        <c:lblAlgn val="ctr"/>
        <c:lblOffset val="100"/>
        <c:noMultiLvlLbl val="0"/>
      </c:catAx>
      <c:valAx>
        <c:axId val="12359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4810304379097525E-2"/>
              <c:y val="1.28814216694250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594176"/>
        <c:crosses val="autoZero"/>
        <c:crossBetween val="between"/>
      </c:valAx>
      <c:catAx>
        <c:axId val="17059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595560"/>
        <c:crosses val="autoZero"/>
        <c:auto val="1"/>
        <c:lblAlgn val="ctr"/>
        <c:lblOffset val="100"/>
        <c:noMultiLvlLbl val="0"/>
      </c:catAx>
      <c:valAx>
        <c:axId val="170595560"/>
        <c:scaling>
          <c:orientation val="minMax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0.91179204464578223"/>
              <c:y val="1.157985188157212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593600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extLst xmlns:c16r2="http://schemas.microsoft.com/office/drawing/2015/06/chart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80848742221819E-2"/>
          <c:y val="7.5980044522162379E-2"/>
          <c:w val="0.89158394526526785"/>
          <c:h val="0.73150908287390004"/>
        </c:manualLayout>
      </c:layout>
      <c:lineChart>
        <c:grouping val="standard"/>
        <c:varyColors val="0"/>
        <c:ser>
          <c:idx val="1"/>
          <c:order val="1"/>
          <c:tx>
            <c:strRef>
              <c:f>'2-12'!$C$3</c:f>
              <c:strCache>
                <c:ptCount val="1"/>
                <c:pt idx="0">
                  <c:v>年少人口  
0～14歳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'2-12'!$B$6:$B$26</c:f>
              <c:strCache>
                <c:ptCount val="2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令和元年</c:v>
                </c:pt>
                <c:pt idx="19">
                  <c:v>2</c:v>
                </c:pt>
                <c:pt idx="20">
                  <c:v>3</c:v>
                </c:pt>
              </c:strCache>
            </c:strRef>
          </c:cat>
          <c:val>
            <c:numRef>
              <c:f>'2-12'!$C$6:$C$26</c:f>
              <c:numCache>
                <c:formatCode>#,##0_);[Red]\(#,##0\)</c:formatCode>
                <c:ptCount val="21"/>
                <c:pt idx="0">
                  <c:v>4863</c:v>
                </c:pt>
                <c:pt idx="1">
                  <c:v>4759</c:v>
                </c:pt>
                <c:pt idx="2">
                  <c:v>4712</c:v>
                </c:pt>
                <c:pt idx="3">
                  <c:v>4554</c:v>
                </c:pt>
                <c:pt idx="4">
                  <c:v>4450</c:v>
                </c:pt>
                <c:pt idx="5">
                  <c:v>4306</c:v>
                </c:pt>
                <c:pt idx="6">
                  <c:v>4145</c:v>
                </c:pt>
                <c:pt idx="7">
                  <c:v>4005</c:v>
                </c:pt>
                <c:pt idx="8">
                  <c:v>3867</c:v>
                </c:pt>
                <c:pt idx="9">
                  <c:v>3776</c:v>
                </c:pt>
                <c:pt idx="10">
                  <c:v>3643</c:v>
                </c:pt>
                <c:pt idx="11">
                  <c:v>3515</c:v>
                </c:pt>
                <c:pt idx="12">
                  <c:v>3394</c:v>
                </c:pt>
                <c:pt idx="13">
                  <c:v>3314</c:v>
                </c:pt>
                <c:pt idx="14">
                  <c:v>3224</c:v>
                </c:pt>
                <c:pt idx="15">
                  <c:v>3124</c:v>
                </c:pt>
                <c:pt idx="16">
                  <c:v>3013</c:v>
                </c:pt>
                <c:pt idx="17">
                  <c:v>2910</c:v>
                </c:pt>
                <c:pt idx="18">
                  <c:v>2810</c:v>
                </c:pt>
                <c:pt idx="19">
                  <c:v>2712</c:v>
                </c:pt>
                <c:pt idx="20">
                  <c:v>2635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20-469F-960B-BA17C08383EB}"/>
            </c:ext>
          </c:extLst>
        </c:ser>
        <c:ser>
          <c:idx val="2"/>
          <c:order val="2"/>
          <c:tx>
            <c:strRef>
              <c:f>'2-12'!$D$3</c:f>
              <c:strCache>
                <c:ptCount val="1"/>
                <c:pt idx="0">
                  <c:v>生産年齢人口
15～34歳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'2-12'!$B$6:$B$26</c:f>
              <c:strCache>
                <c:ptCount val="2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令和元年</c:v>
                </c:pt>
                <c:pt idx="19">
                  <c:v>2</c:v>
                </c:pt>
                <c:pt idx="20">
                  <c:v>3</c:v>
                </c:pt>
              </c:strCache>
            </c:strRef>
          </c:cat>
          <c:val>
            <c:numRef>
              <c:f>'2-12'!$D$6:$D$26</c:f>
              <c:numCache>
                <c:formatCode>#,##0</c:formatCode>
                <c:ptCount val="21"/>
                <c:pt idx="0">
                  <c:v>7560</c:v>
                </c:pt>
                <c:pt idx="1">
                  <c:v>7505</c:v>
                </c:pt>
                <c:pt idx="2">
                  <c:v>7420</c:v>
                </c:pt>
                <c:pt idx="3">
                  <c:v>7280</c:v>
                </c:pt>
                <c:pt idx="4">
                  <c:v>6973</c:v>
                </c:pt>
                <c:pt idx="5">
                  <c:v>6830</c:v>
                </c:pt>
                <c:pt idx="6">
                  <c:v>6526</c:v>
                </c:pt>
                <c:pt idx="7">
                  <c:v>6362</c:v>
                </c:pt>
                <c:pt idx="8">
                  <c:v>6106</c:v>
                </c:pt>
                <c:pt idx="9">
                  <c:v>5946</c:v>
                </c:pt>
                <c:pt idx="10">
                  <c:v>5800</c:v>
                </c:pt>
                <c:pt idx="11">
                  <c:v>5580</c:v>
                </c:pt>
                <c:pt idx="12">
                  <c:v>5329</c:v>
                </c:pt>
                <c:pt idx="13">
                  <c:v>5204</c:v>
                </c:pt>
                <c:pt idx="14">
                  <c:v>4998</c:v>
                </c:pt>
                <c:pt idx="15">
                  <c:v>4859</c:v>
                </c:pt>
                <c:pt idx="16">
                  <c:v>4626</c:v>
                </c:pt>
                <c:pt idx="17">
                  <c:v>4489</c:v>
                </c:pt>
                <c:pt idx="18">
                  <c:v>4360</c:v>
                </c:pt>
                <c:pt idx="19">
                  <c:v>4115</c:v>
                </c:pt>
                <c:pt idx="20">
                  <c:v>4027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20-469F-960B-BA17C08383EB}"/>
            </c:ext>
          </c:extLst>
        </c:ser>
        <c:ser>
          <c:idx val="3"/>
          <c:order val="3"/>
          <c:tx>
            <c:strRef>
              <c:f>'2-12'!$E$3</c:f>
              <c:strCache>
                <c:ptCount val="1"/>
                <c:pt idx="0">
                  <c:v>生産年齢人口
35～64歳</c:v>
                </c:pt>
              </c:strCache>
            </c:strRef>
          </c:tx>
          <c:spPr>
            <a:ln w="22225" cap="rnd">
              <a:solidFill>
                <a:schemeClr val="dk1">
                  <a:tint val="98500"/>
                  <a:alpha val="99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  <a:round/>
              </a:ln>
              <a:effectLst/>
            </c:spPr>
          </c:marker>
          <c:cat>
            <c:strRef>
              <c:f>'2-12'!$B$6:$B$26</c:f>
              <c:strCache>
                <c:ptCount val="2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令和元年</c:v>
                </c:pt>
                <c:pt idx="19">
                  <c:v>2</c:v>
                </c:pt>
                <c:pt idx="20">
                  <c:v>3</c:v>
                </c:pt>
              </c:strCache>
            </c:strRef>
          </c:cat>
          <c:val>
            <c:numRef>
              <c:f>'2-12'!$E$6:$E$26</c:f>
              <c:numCache>
                <c:formatCode>#,##0</c:formatCode>
                <c:ptCount val="21"/>
                <c:pt idx="0">
                  <c:v>14662</c:v>
                </c:pt>
                <c:pt idx="1">
                  <c:v>14586</c:v>
                </c:pt>
                <c:pt idx="2">
                  <c:v>14466</c:v>
                </c:pt>
                <c:pt idx="3">
                  <c:v>14333</c:v>
                </c:pt>
                <c:pt idx="4">
                  <c:v>14333</c:v>
                </c:pt>
                <c:pt idx="5">
                  <c:v>14096</c:v>
                </c:pt>
                <c:pt idx="6">
                  <c:v>13985</c:v>
                </c:pt>
                <c:pt idx="7">
                  <c:v>13794</c:v>
                </c:pt>
                <c:pt idx="8">
                  <c:v>13636</c:v>
                </c:pt>
                <c:pt idx="9">
                  <c:v>13509</c:v>
                </c:pt>
                <c:pt idx="10">
                  <c:v>13474</c:v>
                </c:pt>
                <c:pt idx="11">
                  <c:v>13175</c:v>
                </c:pt>
                <c:pt idx="12">
                  <c:v>12869</c:v>
                </c:pt>
                <c:pt idx="13">
                  <c:v>12473</c:v>
                </c:pt>
                <c:pt idx="14">
                  <c:v>12164</c:v>
                </c:pt>
                <c:pt idx="15">
                  <c:v>11806</c:v>
                </c:pt>
                <c:pt idx="16">
                  <c:v>11564</c:v>
                </c:pt>
                <c:pt idx="17">
                  <c:v>11222</c:v>
                </c:pt>
                <c:pt idx="18">
                  <c:v>11004</c:v>
                </c:pt>
                <c:pt idx="19">
                  <c:v>10713</c:v>
                </c:pt>
                <c:pt idx="20">
                  <c:v>10496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20-469F-960B-BA17C08383EB}"/>
            </c:ext>
          </c:extLst>
        </c:ser>
        <c:ser>
          <c:idx val="4"/>
          <c:order val="4"/>
          <c:tx>
            <c:strRef>
              <c:f>'2-12'!$F$3</c:f>
              <c:strCache>
                <c:ptCount val="1"/>
                <c:pt idx="0">
                  <c:v>老年人口  
65歳以上</c:v>
                </c:pt>
              </c:strCache>
            </c:strRef>
          </c:tx>
          <c:spPr>
            <a:ln w="22225" cap="rnd">
              <a:solidFill>
                <a:schemeClr val="tx1">
                  <a:alpha val="99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'2-12'!$B$6:$B$26</c:f>
              <c:strCache>
                <c:ptCount val="2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令和元年</c:v>
                </c:pt>
                <c:pt idx="19">
                  <c:v>2</c:v>
                </c:pt>
                <c:pt idx="20">
                  <c:v>3</c:v>
                </c:pt>
              </c:strCache>
            </c:strRef>
          </c:cat>
          <c:val>
            <c:numRef>
              <c:f>'2-12'!$F$6:$F$26</c:f>
              <c:numCache>
                <c:formatCode>#,##0</c:formatCode>
                <c:ptCount val="21"/>
                <c:pt idx="0">
                  <c:v>9608</c:v>
                </c:pt>
                <c:pt idx="1">
                  <c:v>9797</c:v>
                </c:pt>
                <c:pt idx="2">
                  <c:v>10025</c:v>
                </c:pt>
                <c:pt idx="3">
                  <c:v>10127</c:v>
                </c:pt>
                <c:pt idx="4">
                  <c:v>10256</c:v>
                </c:pt>
                <c:pt idx="5">
                  <c:v>10388</c:v>
                </c:pt>
                <c:pt idx="6">
                  <c:v>10528</c:v>
                </c:pt>
                <c:pt idx="7">
                  <c:v>10623</c:v>
                </c:pt>
                <c:pt idx="8">
                  <c:v>10711</c:v>
                </c:pt>
                <c:pt idx="9">
                  <c:v>10600</c:v>
                </c:pt>
                <c:pt idx="10">
                  <c:v>10486</c:v>
                </c:pt>
                <c:pt idx="11">
                  <c:v>10607</c:v>
                </c:pt>
                <c:pt idx="12">
                  <c:v>10822</c:v>
                </c:pt>
                <c:pt idx="13">
                  <c:v>10965</c:v>
                </c:pt>
                <c:pt idx="14">
                  <c:v>11118</c:v>
                </c:pt>
                <c:pt idx="15">
                  <c:v>11281</c:v>
                </c:pt>
                <c:pt idx="16">
                  <c:v>11365</c:v>
                </c:pt>
                <c:pt idx="17">
                  <c:v>11525</c:v>
                </c:pt>
                <c:pt idx="18">
                  <c:v>11535</c:v>
                </c:pt>
                <c:pt idx="19">
                  <c:v>11386</c:v>
                </c:pt>
                <c:pt idx="20">
                  <c:v>11475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20-469F-960B-BA17C0838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2032"/>
        <c:axId val="17059595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'2-12'!$B$3</c15:sqref>
                        </c15:formulaRef>
                      </c:ext>
                    </c:extLst>
                    <c:strCache>
                      <c:ptCount val="1"/>
                      <c:pt idx="0">
                        <c:v>平成</c:v>
                      </c:pt>
                    </c:strCache>
                  </c:strRef>
                </c:tx>
                <c:spPr>
                  <a:ln w="22225" cap="rnd">
                    <a:solidFill>
                      <a:schemeClr val="dk1">
                        <a:tint val="885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dk1">
                        <a:tint val="88500"/>
                      </a:schemeClr>
                    </a:solidFill>
                    <a:ln w="9525">
                      <a:solidFill>
                        <a:schemeClr val="dk1">
                          <a:tint val="885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'2-12'!$B$6:$B$26</c15:sqref>
                        </c15:formulaRef>
                      </c:ext>
                    </c:extLst>
                    <c:strCache>
                      <c:ptCount val="21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17</c:v>
                      </c:pt>
                      <c:pt idx="5">
                        <c:v>18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21</c:v>
                      </c:pt>
                      <c:pt idx="9">
                        <c:v>22</c:v>
                      </c:pt>
                      <c:pt idx="10">
                        <c:v>23</c:v>
                      </c:pt>
                      <c:pt idx="11">
                        <c:v>24</c:v>
                      </c:pt>
                      <c:pt idx="12">
                        <c:v>25</c:v>
                      </c:pt>
                      <c:pt idx="13">
                        <c:v>26</c:v>
                      </c:pt>
                      <c:pt idx="14">
                        <c:v>27</c:v>
                      </c:pt>
                      <c:pt idx="15">
                        <c:v>28</c:v>
                      </c:pt>
                      <c:pt idx="16">
                        <c:v>29</c:v>
                      </c:pt>
                      <c:pt idx="17">
                        <c:v>30</c:v>
                      </c:pt>
                      <c:pt idx="18">
                        <c:v>令和元年</c:v>
                      </c:pt>
                      <c:pt idx="19">
                        <c:v>2</c:v>
                      </c:pt>
                      <c:pt idx="20">
                        <c:v>3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'2-12'!$B$6:$B$21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17</c:v>
                      </c:pt>
                      <c:pt idx="5">
                        <c:v>18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21</c:v>
                      </c:pt>
                      <c:pt idx="9">
                        <c:v>22</c:v>
                      </c:pt>
                      <c:pt idx="10">
                        <c:v>23</c:v>
                      </c:pt>
                      <c:pt idx="11">
                        <c:v>24</c:v>
                      </c:pt>
                      <c:pt idx="12">
                        <c:v>25</c:v>
                      </c:pt>
                      <c:pt idx="13">
                        <c:v>26</c:v>
                      </c:pt>
                      <c:pt idx="14">
                        <c:v>27</c:v>
                      </c:pt>
                      <c:pt idx="15">
                        <c:v>28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1320-469F-960B-BA17C08383EB}"/>
                  </c:ext>
                </c:extLst>
              </c15:ser>
            </c15:filteredLineSeries>
          </c:ext>
        </c:extLst>
      </c:lineChart>
      <c:catAx>
        <c:axId val="170592032"/>
        <c:scaling>
          <c:orientation val="minMax"/>
        </c:scaling>
        <c:delete val="0"/>
        <c:axPos val="b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平成</a:t>
                </a:r>
              </a:p>
            </c:rich>
          </c:tx>
          <c:layout>
            <c:manualLayout>
              <c:xMode val="edge"/>
              <c:yMode val="edge"/>
              <c:x val="3.9360853951833426E-2"/>
              <c:y val="0.842292853637197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595952"/>
        <c:crosses val="autoZero"/>
        <c:auto val="1"/>
        <c:lblAlgn val="ctr"/>
        <c:lblOffset val="100"/>
        <c:noMultiLvlLbl val="0"/>
      </c:catAx>
      <c:valAx>
        <c:axId val="17059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horzOverflow="overflow" vert="eaVert" wrap="square" anchor="ctr" anchorCtr="1"/>
              <a:lstStyle/>
              <a:p>
                <a:pPr algn="ctr" rtl="0"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060598073776343E-2"/>
              <c:y val="1.672534835584576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5920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0758132506164009"/>
          <c:y val="0.88396125405655179"/>
          <c:w val="0.82891448486294517"/>
          <c:h val="8.515606557076020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ctr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extLst xmlns:c16r2="http://schemas.microsoft.com/office/drawing/2015/06/chart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57360170112732E-2"/>
          <c:y val="0.11890252333867207"/>
          <c:w val="0.9101355377771031"/>
          <c:h val="0.66448476017066938"/>
        </c:manualLayout>
      </c:layout>
      <c:lineChart>
        <c:grouping val="standard"/>
        <c:varyColors val="0"/>
        <c:ser>
          <c:idx val="0"/>
          <c:order val="0"/>
          <c:tx>
            <c:strRef>
              <c:f>'2-23'!$V$5</c:f>
              <c:strCache>
                <c:ptCount val="1"/>
                <c:pt idx="0">
                  <c:v>出生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'2-23'!$U$6:$U$17</c:f>
              <c:strCache>
                <c:ptCount val="12"/>
                <c:pt idx="0">
                  <c:v>平成22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'2-23'!$V$6:$V$17</c:f>
              <c:numCache>
                <c:formatCode>General</c:formatCode>
                <c:ptCount val="12"/>
                <c:pt idx="0">
                  <c:v>199</c:v>
                </c:pt>
                <c:pt idx="1">
                  <c:v>175</c:v>
                </c:pt>
                <c:pt idx="2">
                  <c:v>191</c:v>
                </c:pt>
                <c:pt idx="3">
                  <c:v>198</c:v>
                </c:pt>
                <c:pt idx="4">
                  <c:v>169</c:v>
                </c:pt>
                <c:pt idx="5">
                  <c:v>155</c:v>
                </c:pt>
                <c:pt idx="6">
                  <c:v>138</c:v>
                </c:pt>
                <c:pt idx="7">
                  <c:v>149</c:v>
                </c:pt>
                <c:pt idx="8">
                  <c:v>147</c:v>
                </c:pt>
                <c:pt idx="9">
                  <c:v>126</c:v>
                </c:pt>
                <c:pt idx="10">
                  <c:v>129</c:v>
                </c:pt>
                <c:pt idx="11">
                  <c:v>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3C-4FD6-85C4-214CF5F7538D}"/>
            </c:ext>
          </c:extLst>
        </c:ser>
        <c:ser>
          <c:idx val="1"/>
          <c:order val="1"/>
          <c:tx>
            <c:strRef>
              <c:f>'2-23'!$W$5</c:f>
              <c:strCache>
                <c:ptCount val="1"/>
                <c:pt idx="0">
                  <c:v>死亡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  <a:alpha val="89000"/>
                  </a:schemeClr>
                </a:solidFill>
              </a:ln>
              <a:effectLst/>
            </c:spPr>
          </c:marker>
          <c:cat>
            <c:strRef>
              <c:f>'2-23'!$U$6:$U$17</c:f>
              <c:strCache>
                <c:ptCount val="12"/>
                <c:pt idx="0">
                  <c:v>平成22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'2-23'!$W$6:$W$17</c:f>
              <c:numCache>
                <c:formatCode>General</c:formatCode>
                <c:ptCount val="12"/>
                <c:pt idx="0">
                  <c:v>459</c:v>
                </c:pt>
                <c:pt idx="1">
                  <c:v>499</c:v>
                </c:pt>
                <c:pt idx="2">
                  <c:v>481</c:v>
                </c:pt>
                <c:pt idx="3">
                  <c:v>455</c:v>
                </c:pt>
                <c:pt idx="4">
                  <c:v>509</c:v>
                </c:pt>
                <c:pt idx="5">
                  <c:v>427</c:v>
                </c:pt>
                <c:pt idx="6">
                  <c:v>506</c:v>
                </c:pt>
                <c:pt idx="7">
                  <c:v>446</c:v>
                </c:pt>
                <c:pt idx="8">
                  <c:v>462</c:v>
                </c:pt>
                <c:pt idx="9">
                  <c:v>509</c:v>
                </c:pt>
                <c:pt idx="10">
                  <c:v>463</c:v>
                </c:pt>
                <c:pt idx="11">
                  <c:v>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3C-4FD6-85C4-214CF5F75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2424"/>
        <c:axId val="170590072"/>
      </c:lineChart>
      <c:catAx>
        <c:axId val="17059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590072"/>
        <c:crosses val="autoZero"/>
        <c:auto val="1"/>
        <c:lblAlgn val="ctr"/>
        <c:lblOffset val="100"/>
        <c:noMultiLvlLbl val="0"/>
      </c:catAx>
      <c:valAx>
        <c:axId val="17059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horzOverflow="overflow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1381574615001079E-2"/>
              <c:y val="2.40443885882342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/>
            <a:lstStyle/>
            <a:p>
              <a:pPr algn="ctr" rtl="0">
                <a:defRPr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5924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404084696208491"/>
          <c:y val="0.88946704578594227"/>
          <c:w val="0.34282463541453195"/>
          <c:h val="7.812554680664916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extLst xmlns:c16r2="http://schemas.microsoft.com/office/drawing/2015/06/chart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57360170112732E-2"/>
          <c:y val="0.11890252333867207"/>
          <c:w val="0.9101355377771031"/>
          <c:h val="0.66448476017066938"/>
        </c:manualLayout>
      </c:layout>
      <c:lineChart>
        <c:grouping val="standard"/>
        <c:varyColors val="0"/>
        <c:ser>
          <c:idx val="0"/>
          <c:order val="0"/>
          <c:tx>
            <c:strRef>
              <c:f>'2-23'!$V$23</c:f>
              <c:strCache>
                <c:ptCount val="1"/>
                <c:pt idx="0">
                  <c:v>転入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'2-23'!$U$24:$U$35</c:f>
              <c:strCache>
                <c:ptCount val="12"/>
                <c:pt idx="0">
                  <c:v>平成22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'2-23'!$V$24:$V$35</c:f>
              <c:numCache>
                <c:formatCode>#,##0_);[Red]\(#,##0\)</c:formatCode>
                <c:ptCount val="12"/>
                <c:pt idx="0">
                  <c:v>705</c:v>
                </c:pt>
                <c:pt idx="1">
                  <c:v>736</c:v>
                </c:pt>
                <c:pt idx="2">
                  <c:v>639</c:v>
                </c:pt>
                <c:pt idx="3">
                  <c:v>688</c:v>
                </c:pt>
                <c:pt idx="4">
                  <c:v>711</c:v>
                </c:pt>
                <c:pt idx="5">
                  <c:v>671</c:v>
                </c:pt>
                <c:pt idx="6">
                  <c:v>715</c:v>
                </c:pt>
                <c:pt idx="7">
                  <c:v>671</c:v>
                </c:pt>
                <c:pt idx="8">
                  <c:v>689</c:v>
                </c:pt>
                <c:pt idx="9">
                  <c:v>749</c:v>
                </c:pt>
                <c:pt idx="10">
                  <c:v>655</c:v>
                </c:pt>
                <c:pt idx="11">
                  <c:v>671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5E-4140-8F81-EDEDFB2337BA}"/>
            </c:ext>
          </c:extLst>
        </c:ser>
        <c:ser>
          <c:idx val="1"/>
          <c:order val="1"/>
          <c:tx>
            <c:strRef>
              <c:f>'2-23'!$W$23</c:f>
              <c:strCache>
                <c:ptCount val="1"/>
                <c:pt idx="0">
                  <c:v>転出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  <a:alpha val="89000"/>
                  </a:schemeClr>
                </a:solidFill>
              </a:ln>
              <a:effectLst/>
            </c:spPr>
          </c:marker>
          <c:cat>
            <c:strRef>
              <c:f>'2-23'!$U$24:$U$35</c:f>
              <c:strCache>
                <c:ptCount val="12"/>
                <c:pt idx="0">
                  <c:v>平成22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'2-23'!$W$24:$W$35</c:f>
              <c:numCache>
                <c:formatCode>#,##0_);[Red]\(#,##0\)</c:formatCode>
                <c:ptCount val="12"/>
                <c:pt idx="0">
                  <c:v>876</c:v>
                </c:pt>
                <c:pt idx="1">
                  <c:v>871</c:v>
                </c:pt>
                <c:pt idx="2">
                  <c:v>837</c:v>
                </c:pt>
                <c:pt idx="3">
                  <c:v>901</c:v>
                </c:pt>
                <c:pt idx="4">
                  <c:v>828</c:v>
                </c:pt>
                <c:pt idx="5">
                  <c:v>855</c:v>
                </c:pt>
                <c:pt idx="6">
                  <c:v>799</c:v>
                </c:pt>
                <c:pt idx="7">
                  <c:v>869</c:v>
                </c:pt>
                <c:pt idx="8">
                  <c:v>806</c:v>
                </c:pt>
                <c:pt idx="9">
                  <c:v>808</c:v>
                </c:pt>
                <c:pt idx="10">
                  <c:v>772</c:v>
                </c:pt>
                <c:pt idx="11">
                  <c:v>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5E-4140-8F81-EDEDFB23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3992"/>
        <c:axId val="170592816"/>
      </c:lineChart>
      <c:catAx>
        <c:axId val="17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592816"/>
        <c:crosses val="autoZero"/>
        <c:auto val="1"/>
        <c:lblAlgn val="ctr"/>
        <c:lblOffset val="100"/>
        <c:noMultiLvlLbl val="0"/>
      </c:catAx>
      <c:valAx>
        <c:axId val="170592816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horzOverflow="overflow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1380952380952383E-2"/>
              <c:y val="2.40443885882342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/>
            <a:lstStyle/>
            <a:p>
              <a:pPr algn="ctr" rtl="0">
                <a:defRPr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593992"/>
        <c:crosses val="autoZero"/>
        <c:crossBetween val="between"/>
        <c:majorUnit val="200"/>
        <c:minorUnit val="2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404084696208491"/>
          <c:y val="0.88946704578594227"/>
          <c:w val="0.34282463541453195"/>
          <c:h val="7.812554680664916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extLst xmlns:c16r2="http://schemas.microsoft.com/office/drawing/2015/06/chart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2</xdr:row>
      <xdr:rowOff>174625</xdr:rowOff>
    </xdr:from>
    <xdr:to>
      <xdr:col>8</xdr:col>
      <xdr:colOff>508000</xdr:colOff>
      <xdr:row>42</xdr:row>
      <xdr:rowOff>32385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0</xdr:rowOff>
    </xdr:from>
    <xdr:to>
      <xdr:col>16</xdr:col>
      <xdr:colOff>204470</xdr:colOff>
      <xdr:row>26</xdr:row>
      <xdr:rowOff>152400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4</xdr:row>
      <xdr:rowOff>9525</xdr:rowOff>
    </xdr:from>
    <xdr:to>
      <xdr:col>19</xdr:col>
      <xdr:colOff>504825</xdr:colOff>
      <xdr:row>19</xdr:row>
      <xdr:rowOff>80010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22</xdr:row>
      <xdr:rowOff>9525</xdr:rowOff>
    </xdr:from>
    <xdr:to>
      <xdr:col>19</xdr:col>
      <xdr:colOff>528955</xdr:colOff>
      <xdr:row>37</xdr:row>
      <xdr:rowOff>80645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491;&#21029;&#65288;&#26989;&#21209;&#65289;\&#24246;&#21209;&#35506;\&#32113;&#35336;&#38306;&#20418;\08_&#25968;&#23383;&#12391;&#35211;&#12427;&#12363;&#12415;&#12398;&#12420;&#12414;\&#25968;&#23383;&#12391;&#35211;&#12427;&#12363;&#12415;&#12398;&#12420;&#12414;\&#24246;&#21209;&#35506;&#12304;R4.9.26&#65374;R4.10.28&#12305;&#25968;&#23383;&#12391;&#35211;&#12427;&#12363;&#12415;&#12398;&#12420;&#12414;&#12395;&#20418;&#12427;&#36039;&#26009;&#25552;&#20379;&#12395;&#12388;&#12356;&#12390;\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２０(計算方法)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１"/>
      <sheetName val="２"/>
      <sheetName val="３"/>
      <sheetName val="４"/>
      <sheetName val="５"/>
      <sheetName val="６"/>
      <sheetName val="７"/>
      <sheetName val="８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ables/table1.xml><?xml version="1.0" encoding="utf-8"?>
<table xmlns="http://schemas.openxmlformats.org/spreadsheetml/2006/main" id="2" name="テーブル13" displayName="テーブル13" ref="D47:H60" totalsRowShown="0" headerRowDxfId="1" headerRowCellStyle="標準 2">
  <autoFilter ref="D47:H60"/>
  <tableColumns count="5">
    <tableColumn id="1" name="調査年" dataDxfId="0" dataCellStyle="標準 2"/>
    <tableColumn id="2" name="世帯数"/>
    <tableColumn id="3" name="総人口"/>
    <tableColumn id="4" name="男"/>
    <tableColumn id="5" name="女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tabSelected="1" zoomScaleSheetLayoutView="100" workbookViewId="0">
      <selection sqref="A1:B1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307" t="s">
        <v>9</v>
      </c>
      <c r="B1" s="307"/>
      <c r="C1" s="7"/>
      <c r="D1" s="7"/>
      <c r="E1" s="7"/>
    </row>
    <row r="2" spans="1:5" ht="30" customHeight="1" x14ac:dyDescent="0.4">
      <c r="A2" s="307" t="s">
        <v>62</v>
      </c>
      <c r="B2" s="307"/>
      <c r="C2" s="7"/>
      <c r="D2" s="7"/>
      <c r="E2" s="7"/>
    </row>
    <row r="3" spans="1:5" ht="30" customHeight="1" x14ac:dyDescent="0.4">
      <c r="A3" s="308" t="s">
        <v>571</v>
      </c>
      <c r="B3" s="308"/>
      <c r="C3" s="8"/>
      <c r="D3" s="8"/>
      <c r="E3" s="8"/>
    </row>
    <row r="4" spans="1:5" s="1" customFormat="1" ht="30" customHeight="1" x14ac:dyDescent="0.4">
      <c r="A4" s="2" t="s">
        <v>136</v>
      </c>
      <c r="B4" s="4" t="s">
        <v>19</v>
      </c>
      <c r="C4" s="5"/>
      <c r="D4" s="5"/>
      <c r="E4" s="5"/>
    </row>
    <row r="5" spans="1:5" s="1" customFormat="1" ht="30" customHeight="1" x14ac:dyDescent="0.4">
      <c r="A5" s="3" t="s">
        <v>108</v>
      </c>
      <c r="B5" s="6" t="s">
        <v>63</v>
      </c>
      <c r="C5" s="6"/>
      <c r="D5" s="6"/>
      <c r="E5" s="6"/>
    </row>
    <row r="6" spans="1:5" s="1" customFormat="1" ht="30" customHeight="1" x14ac:dyDescent="0.4">
      <c r="A6" s="3" t="s">
        <v>79</v>
      </c>
      <c r="B6" s="6" t="s">
        <v>573</v>
      </c>
      <c r="C6" s="6"/>
      <c r="D6" s="6"/>
      <c r="E6" s="6"/>
    </row>
    <row r="7" spans="1:5" s="1" customFormat="1" ht="30" customHeight="1" x14ac:dyDescent="0.4">
      <c r="A7" s="3" t="s">
        <v>111</v>
      </c>
      <c r="B7" s="5" t="s">
        <v>67</v>
      </c>
      <c r="C7" s="5"/>
      <c r="D7" s="5"/>
      <c r="E7" s="5"/>
    </row>
    <row r="8" spans="1:5" s="1" customFormat="1" ht="30" customHeight="1" x14ac:dyDescent="0.4">
      <c r="A8" s="3" t="s">
        <v>39</v>
      </c>
      <c r="B8" s="5" t="s">
        <v>71</v>
      </c>
      <c r="C8" s="5"/>
      <c r="D8" s="5"/>
      <c r="E8" s="5"/>
    </row>
    <row r="9" spans="1:5" s="1" customFormat="1" ht="30" customHeight="1" x14ac:dyDescent="0.4">
      <c r="A9" s="3" t="s">
        <v>22</v>
      </c>
      <c r="B9" s="5" t="s">
        <v>72</v>
      </c>
      <c r="C9" s="5"/>
      <c r="D9" s="5"/>
      <c r="E9" s="5"/>
    </row>
    <row r="10" spans="1:5" s="1" customFormat="1" ht="30" customHeight="1" x14ac:dyDescent="0.4">
      <c r="A10" s="3" t="s">
        <v>36</v>
      </c>
      <c r="B10" s="5" t="s">
        <v>76</v>
      </c>
      <c r="C10" s="5"/>
      <c r="D10" s="5"/>
      <c r="E10" s="5"/>
    </row>
    <row r="11" spans="1:5" s="1" customFormat="1" ht="30" customHeight="1" x14ac:dyDescent="0.4">
      <c r="A11" s="3" t="s">
        <v>7</v>
      </c>
      <c r="B11" s="5" t="s">
        <v>78</v>
      </c>
      <c r="C11" s="5"/>
      <c r="D11" s="5"/>
      <c r="E11" s="5"/>
    </row>
    <row r="12" spans="1:5" s="1" customFormat="1" ht="30" customHeight="1" x14ac:dyDescent="0.4">
      <c r="A12" s="3" t="s">
        <v>114</v>
      </c>
      <c r="B12" s="5" t="s">
        <v>83</v>
      </c>
      <c r="C12" s="5"/>
      <c r="D12" s="5"/>
      <c r="E12" s="5"/>
    </row>
    <row r="13" spans="1:5" s="1" customFormat="1" ht="30" customHeight="1" x14ac:dyDescent="0.4">
      <c r="A13" s="3" t="s">
        <v>98</v>
      </c>
      <c r="B13" s="5" t="s">
        <v>84</v>
      </c>
      <c r="C13" s="5"/>
      <c r="D13" s="5"/>
      <c r="E13" s="5"/>
    </row>
    <row r="14" spans="1:5" s="1" customFormat="1" ht="30" customHeight="1" x14ac:dyDescent="0.4">
      <c r="A14" s="3" t="s">
        <v>116</v>
      </c>
      <c r="B14" s="6" t="s">
        <v>87</v>
      </c>
      <c r="C14" s="6"/>
      <c r="D14" s="6"/>
      <c r="E14" s="6"/>
    </row>
    <row r="15" spans="1:5" s="1" customFormat="1" ht="30" customHeight="1" x14ac:dyDescent="0.4">
      <c r="A15" s="3" t="s">
        <v>118</v>
      </c>
      <c r="B15" s="6" t="s">
        <v>90</v>
      </c>
      <c r="C15" s="6"/>
      <c r="D15" s="6"/>
      <c r="E15" s="6"/>
    </row>
    <row r="16" spans="1:5" s="1" customFormat="1" ht="30" customHeight="1" x14ac:dyDescent="0.4">
      <c r="A16" s="3" t="s">
        <v>49</v>
      </c>
      <c r="B16" s="6" t="s">
        <v>576</v>
      </c>
      <c r="C16" s="6"/>
      <c r="D16" s="6"/>
      <c r="E16" s="6"/>
    </row>
    <row r="17" spans="1:5" s="1" customFormat="1" ht="30" customHeight="1" x14ac:dyDescent="0.4">
      <c r="A17" s="3" t="s">
        <v>120</v>
      </c>
      <c r="B17" s="6" t="s">
        <v>92</v>
      </c>
      <c r="C17" s="6"/>
      <c r="D17" s="6"/>
      <c r="E17" s="6"/>
    </row>
    <row r="18" spans="1:5" s="1" customFormat="1" ht="30" customHeight="1" x14ac:dyDescent="0.4">
      <c r="A18" s="3" t="s">
        <v>115</v>
      </c>
      <c r="B18" s="6" t="s">
        <v>60</v>
      </c>
      <c r="C18" s="6"/>
      <c r="D18" s="6"/>
      <c r="E18" s="6"/>
    </row>
    <row r="19" spans="1:5" s="1" customFormat="1" ht="30" customHeight="1" x14ac:dyDescent="0.4">
      <c r="A19" s="3" t="s">
        <v>121</v>
      </c>
      <c r="B19" s="6" t="s">
        <v>96</v>
      </c>
      <c r="C19" s="6"/>
      <c r="D19" s="6"/>
      <c r="E19" s="6"/>
    </row>
    <row r="20" spans="1:5" s="1" customFormat="1" ht="30" customHeight="1" x14ac:dyDescent="0.4">
      <c r="A20" s="3" t="s">
        <v>122</v>
      </c>
      <c r="B20" s="6" t="s">
        <v>97</v>
      </c>
      <c r="C20" s="6"/>
      <c r="D20" s="6"/>
      <c r="E20" s="6"/>
    </row>
    <row r="21" spans="1:5" s="1" customFormat="1" ht="30" customHeight="1" x14ac:dyDescent="0.4">
      <c r="A21" s="3" t="s">
        <v>106</v>
      </c>
      <c r="B21" s="6" t="s">
        <v>81</v>
      </c>
      <c r="C21" s="6"/>
      <c r="D21" s="6"/>
      <c r="E21" s="6"/>
    </row>
    <row r="22" spans="1:5" s="1" customFormat="1" ht="30" customHeight="1" x14ac:dyDescent="0.4">
      <c r="A22" s="3" t="s">
        <v>66</v>
      </c>
      <c r="B22" s="6" t="s">
        <v>88</v>
      </c>
      <c r="C22" s="6"/>
      <c r="D22" s="6"/>
      <c r="E22" s="6"/>
    </row>
    <row r="23" spans="1:5" s="1" customFormat="1" ht="30" customHeight="1" x14ac:dyDescent="0.4">
      <c r="A23" s="3" t="s">
        <v>13</v>
      </c>
      <c r="B23" s="6" t="s">
        <v>1</v>
      </c>
      <c r="C23" s="6"/>
      <c r="D23" s="6"/>
      <c r="E23" s="6"/>
    </row>
    <row r="24" spans="1:5" s="1" customFormat="1" ht="30" customHeight="1" x14ac:dyDescent="0.4">
      <c r="A24" s="3" t="s">
        <v>44</v>
      </c>
      <c r="B24" s="6" t="s">
        <v>50</v>
      </c>
      <c r="C24" s="6"/>
      <c r="D24" s="6"/>
      <c r="E24" s="6"/>
    </row>
    <row r="25" spans="1:5" s="1" customFormat="1" ht="30" customHeight="1" x14ac:dyDescent="0.4">
      <c r="A25" s="3" t="s">
        <v>125</v>
      </c>
      <c r="B25" s="6" t="s">
        <v>100</v>
      </c>
      <c r="C25" s="6"/>
      <c r="D25" s="6"/>
      <c r="E25" s="6"/>
    </row>
    <row r="26" spans="1:5" s="1" customFormat="1" ht="30" customHeight="1" x14ac:dyDescent="0.4">
      <c r="A26" s="3" t="s">
        <v>286</v>
      </c>
      <c r="B26" s="6" t="s">
        <v>102</v>
      </c>
      <c r="C26" s="6"/>
      <c r="D26" s="6"/>
      <c r="E26" s="6"/>
    </row>
    <row r="27" spans="1:5" s="1" customFormat="1" ht="30" customHeight="1" x14ac:dyDescent="0.4">
      <c r="A27" s="3" t="s">
        <v>338</v>
      </c>
      <c r="B27" s="6" t="s">
        <v>105</v>
      </c>
      <c r="C27" s="6"/>
      <c r="D27" s="6"/>
      <c r="E27" s="6"/>
    </row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30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  <row r="80" s="1" customFormat="1" ht="24.95" customHeight="1" x14ac:dyDescent="0.4"/>
    <row r="81" spans="1:5" ht="19.5" x14ac:dyDescent="0.4">
      <c r="A81" s="1"/>
      <c r="B81" s="1"/>
      <c r="C81" s="1"/>
      <c r="D81" s="1"/>
      <c r="E81" s="1"/>
    </row>
  </sheetData>
  <mergeCells count="3">
    <mergeCell ref="A1:B1"/>
    <mergeCell ref="A2:B2"/>
    <mergeCell ref="A3:B3"/>
  </mergeCells>
  <phoneticPr fontId="3"/>
  <hyperlinks>
    <hyperlink ref="A5" location="'2-1'!A1" display="2-1"/>
    <hyperlink ref="A6" location="'2-2'!A1" display="2-2"/>
    <hyperlink ref="A7" location="'2-3'!A1" display="2-3"/>
    <hyperlink ref="A8" location="'2-4'!A1" display="2-4"/>
    <hyperlink ref="A9" location="'2-5'!A1" display="2-5"/>
    <hyperlink ref="A10" location="'2-6'!A1" display="2-6"/>
    <hyperlink ref="A11" location="'2-7'!A1" display="2-7"/>
    <hyperlink ref="A12" location="'2-8'!A1" display="2-8"/>
    <hyperlink ref="A13" location="'2-9'!A1" display="2-9"/>
    <hyperlink ref="A14" location="'2-10'!A1" display="2-10"/>
    <hyperlink ref="A15" location="'2-11'!A1" display="2-11"/>
    <hyperlink ref="A16" location="'2-12'!A1" display="2-12"/>
    <hyperlink ref="A17" location="'2-13'!A1" display="2-13"/>
    <hyperlink ref="A18" location="'2-14'!A1" display="2-14"/>
    <hyperlink ref="A19" location="'2-15'!A1" display="2-15"/>
    <hyperlink ref="A20" location="'2-16'!A1" display="2-16"/>
    <hyperlink ref="A21" location="'2-17'!A1" display="2-17"/>
    <hyperlink ref="A22" location="'2-18'!A1" display="2-18"/>
    <hyperlink ref="A23" location="'2-19'!A1" display="2-19"/>
    <hyperlink ref="A24" location="'2-20'!A1" display="2-20"/>
    <hyperlink ref="A25" location="'2-21'!A1" display="2-21"/>
    <hyperlink ref="A26" location="'2-22'!A1" display="2-22"/>
    <hyperlink ref="A27" location="'2-23'!A1" display="2-23"/>
  </hyperlink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SheetLayoutView="100" workbookViewId="0">
      <pane xSplit="1" ySplit="1" topLeftCell="B32" activePane="bottomRight" state="frozen"/>
      <selection pane="topRight"/>
      <selection pane="bottomLeft"/>
      <selection pane="bottomRight" activeCell="E41" sqref="E41"/>
    </sheetView>
  </sheetViews>
  <sheetFormatPr defaultRowHeight="15" customHeight="1" x14ac:dyDescent="0.4"/>
  <cols>
    <col min="1" max="1" width="3.375" style="9" bestFit="1" customWidth="1"/>
    <col min="2" max="2" width="5.625" style="9" customWidth="1"/>
    <col min="3" max="3" width="14.125" style="9" customWidth="1"/>
    <col min="4" max="7" width="12.625" style="9" customWidth="1"/>
    <col min="8" max="8" width="13.125" style="9" customWidth="1"/>
    <col min="9" max="9" width="9" style="9" customWidth="1"/>
    <col min="10" max="16384" width="9" style="9"/>
  </cols>
  <sheetData>
    <row r="1" spans="1:9" ht="20.25" customHeight="1" x14ac:dyDescent="0.4">
      <c r="A1" s="11"/>
      <c r="B1" s="13" t="s">
        <v>349</v>
      </c>
      <c r="D1" s="14"/>
      <c r="E1" s="14"/>
      <c r="F1" s="14"/>
      <c r="G1" s="14"/>
      <c r="H1" s="14"/>
      <c r="I1" s="14"/>
    </row>
    <row r="2" spans="1:9" ht="15" customHeight="1" x14ac:dyDescent="0.4">
      <c r="A2" s="12"/>
      <c r="B2" s="12"/>
      <c r="C2" s="14"/>
      <c r="D2" s="14"/>
      <c r="E2" s="14"/>
      <c r="F2" s="14"/>
      <c r="G2" s="14"/>
      <c r="H2" s="29" t="s">
        <v>459</v>
      </c>
      <c r="I2" s="14"/>
    </row>
    <row r="3" spans="1:9" ht="15" customHeight="1" x14ac:dyDescent="0.4">
      <c r="A3" s="12"/>
      <c r="B3" s="12"/>
      <c r="C3" s="15" t="s">
        <v>26</v>
      </c>
      <c r="D3" s="15" t="s">
        <v>207</v>
      </c>
      <c r="E3" s="15" t="s">
        <v>206</v>
      </c>
      <c r="F3" s="15" t="s">
        <v>205</v>
      </c>
      <c r="G3" s="15" t="s">
        <v>204</v>
      </c>
      <c r="H3" s="15" t="s">
        <v>200</v>
      </c>
      <c r="I3" s="14"/>
    </row>
    <row r="4" spans="1:9" s="10" customFormat="1" ht="15" customHeight="1" x14ac:dyDescent="0.4">
      <c r="C4" s="16" t="s">
        <v>5</v>
      </c>
      <c r="D4" s="21">
        <v>5739</v>
      </c>
      <c r="E4" s="21">
        <f t="shared" ref="E4:E14" si="0">SUM(F4+G4)</f>
        <v>35437</v>
      </c>
      <c r="F4" s="21">
        <v>17079</v>
      </c>
      <c r="G4" s="21">
        <v>18358</v>
      </c>
      <c r="H4" s="16" t="s">
        <v>472</v>
      </c>
      <c r="I4" s="32"/>
    </row>
    <row r="5" spans="1:9" s="10" customFormat="1" ht="15" customHeight="1" x14ac:dyDescent="0.4">
      <c r="C5" s="16" t="s">
        <v>228</v>
      </c>
      <c r="D5" s="21">
        <v>7300</v>
      </c>
      <c r="E5" s="21">
        <f t="shared" si="0"/>
        <v>42550</v>
      </c>
      <c r="F5" s="21">
        <v>20050</v>
      </c>
      <c r="G5" s="21">
        <v>22500</v>
      </c>
      <c r="H5" s="16" t="s">
        <v>21</v>
      </c>
      <c r="I5" s="32"/>
    </row>
    <row r="6" spans="1:9" s="10" customFormat="1" ht="15" customHeight="1" x14ac:dyDescent="0.4">
      <c r="C6" s="16" t="s">
        <v>476</v>
      </c>
      <c r="D6" s="21">
        <v>7175</v>
      </c>
      <c r="E6" s="21">
        <f t="shared" si="0"/>
        <v>42209</v>
      </c>
      <c r="F6" s="21">
        <v>19977</v>
      </c>
      <c r="G6" s="21">
        <v>22232</v>
      </c>
      <c r="H6" s="16" t="s">
        <v>21</v>
      </c>
      <c r="I6" s="32"/>
    </row>
    <row r="7" spans="1:9" s="10" customFormat="1" ht="15" customHeight="1" x14ac:dyDescent="0.4">
      <c r="C7" s="16" t="s">
        <v>12</v>
      </c>
      <c r="D7" s="21">
        <v>7373</v>
      </c>
      <c r="E7" s="21">
        <f t="shared" si="0"/>
        <v>41848</v>
      </c>
      <c r="F7" s="21">
        <v>19525</v>
      </c>
      <c r="G7" s="21">
        <v>22323</v>
      </c>
      <c r="H7" s="16" t="s">
        <v>21</v>
      </c>
      <c r="I7" s="32"/>
    </row>
    <row r="8" spans="1:9" s="10" customFormat="1" ht="15" customHeight="1" x14ac:dyDescent="0.4">
      <c r="C8" s="16" t="s">
        <v>475</v>
      </c>
      <c r="D8" s="21">
        <v>7690</v>
      </c>
      <c r="E8" s="21">
        <f t="shared" si="0"/>
        <v>40383</v>
      </c>
      <c r="F8" s="21">
        <v>18979</v>
      </c>
      <c r="G8" s="21">
        <v>21404</v>
      </c>
      <c r="H8" s="16" t="s">
        <v>21</v>
      </c>
      <c r="I8" s="32"/>
    </row>
    <row r="9" spans="1:9" s="10" customFormat="1" ht="15" customHeight="1" x14ac:dyDescent="0.4">
      <c r="C9" s="16" t="s">
        <v>474</v>
      </c>
      <c r="D9" s="21">
        <v>8083</v>
      </c>
      <c r="E9" s="21">
        <f t="shared" si="0"/>
        <v>38679</v>
      </c>
      <c r="F9" s="21">
        <v>18214</v>
      </c>
      <c r="G9" s="21">
        <v>20465</v>
      </c>
      <c r="H9" s="16" t="s">
        <v>21</v>
      </c>
      <c r="I9" s="32"/>
    </row>
    <row r="10" spans="1:9" s="10" customFormat="1" ht="15" customHeight="1" x14ac:dyDescent="0.4">
      <c r="C10" s="16" t="s">
        <v>473</v>
      </c>
      <c r="D10" s="21">
        <v>8725</v>
      </c>
      <c r="E10" s="21">
        <f t="shared" si="0"/>
        <v>38357</v>
      </c>
      <c r="F10" s="21">
        <v>18211</v>
      </c>
      <c r="G10" s="21">
        <v>20146</v>
      </c>
      <c r="H10" s="16" t="s">
        <v>21</v>
      </c>
      <c r="I10" s="32"/>
    </row>
    <row r="11" spans="1:9" s="10" customFormat="1" ht="15" customHeight="1" x14ac:dyDescent="0.4">
      <c r="C11" s="16" t="s">
        <v>142</v>
      </c>
      <c r="D11" s="21">
        <v>9099</v>
      </c>
      <c r="E11" s="21">
        <f t="shared" si="0"/>
        <v>37858</v>
      </c>
      <c r="F11" s="21">
        <v>18131</v>
      </c>
      <c r="G11" s="21">
        <v>19727</v>
      </c>
      <c r="H11" s="16" t="s">
        <v>21</v>
      </c>
      <c r="I11" s="32"/>
    </row>
    <row r="12" spans="1:9" s="10" customFormat="1" ht="15" customHeight="1" x14ac:dyDescent="0.4">
      <c r="C12" s="16" t="s">
        <v>196</v>
      </c>
      <c r="D12" s="21">
        <v>9520</v>
      </c>
      <c r="E12" s="21">
        <f t="shared" si="0"/>
        <v>38533</v>
      </c>
      <c r="F12" s="21">
        <v>18577</v>
      </c>
      <c r="G12" s="21">
        <v>19956</v>
      </c>
      <c r="H12" s="16" t="s">
        <v>21</v>
      </c>
      <c r="I12" s="32"/>
    </row>
    <row r="13" spans="1:9" s="10" customFormat="1" ht="15" customHeight="1" x14ac:dyDescent="0.4">
      <c r="C13" s="16" t="s">
        <v>187</v>
      </c>
      <c r="D13" s="21">
        <v>9770</v>
      </c>
      <c r="E13" s="21">
        <f t="shared" si="0"/>
        <v>38822</v>
      </c>
      <c r="F13" s="21">
        <v>18752</v>
      </c>
      <c r="G13" s="21">
        <v>20070</v>
      </c>
      <c r="H13" s="16" t="s">
        <v>21</v>
      </c>
      <c r="I13" s="32"/>
    </row>
    <row r="14" spans="1:9" s="10" customFormat="1" ht="15" customHeight="1" x14ac:dyDescent="0.4">
      <c r="C14" s="16" t="s">
        <v>138</v>
      </c>
      <c r="D14" s="21">
        <v>9946</v>
      </c>
      <c r="E14" s="21">
        <f t="shared" si="0"/>
        <v>38237</v>
      </c>
      <c r="F14" s="21">
        <v>18322</v>
      </c>
      <c r="G14" s="21">
        <v>19915</v>
      </c>
      <c r="H14" s="16" t="s">
        <v>21</v>
      </c>
      <c r="I14" s="32"/>
    </row>
    <row r="15" spans="1:9" s="10" customFormat="1" ht="15" customHeight="1" x14ac:dyDescent="0.4">
      <c r="C15" s="17" t="s">
        <v>174</v>
      </c>
      <c r="D15" s="22">
        <v>10424</v>
      </c>
      <c r="E15" s="22">
        <v>38047</v>
      </c>
      <c r="F15" s="22">
        <v>18155</v>
      </c>
      <c r="G15" s="22">
        <v>19892</v>
      </c>
      <c r="H15" s="17" t="s">
        <v>21</v>
      </c>
      <c r="I15" s="32"/>
    </row>
    <row r="16" spans="1:9" s="10" customFormat="1" ht="15" customHeight="1" x14ac:dyDescent="0.4">
      <c r="C16" s="16" t="s">
        <v>471</v>
      </c>
      <c r="D16" s="21">
        <v>10522</v>
      </c>
      <c r="E16" s="21">
        <f>SUM(F16+G16)</f>
        <v>37829</v>
      </c>
      <c r="F16" s="21">
        <v>17995</v>
      </c>
      <c r="G16" s="21">
        <v>19834</v>
      </c>
      <c r="H16" s="16" t="s">
        <v>470</v>
      </c>
      <c r="I16" s="32"/>
    </row>
    <row r="17" spans="3:9" s="10" customFormat="1" ht="15" customHeight="1" x14ac:dyDescent="0.4">
      <c r="C17" s="18" t="s">
        <v>170</v>
      </c>
      <c r="D17" s="21">
        <v>10588</v>
      </c>
      <c r="E17" s="21">
        <v>37559</v>
      </c>
      <c r="F17" s="21">
        <v>17900</v>
      </c>
      <c r="G17" s="21">
        <v>19659</v>
      </c>
      <c r="H17" s="16" t="s">
        <v>21</v>
      </c>
      <c r="I17" s="32"/>
    </row>
    <row r="18" spans="3:9" s="10" customFormat="1" ht="15" customHeight="1" x14ac:dyDescent="0.4">
      <c r="C18" s="16" t="s">
        <v>168</v>
      </c>
      <c r="D18" s="21">
        <v>10637</v>
      </c>
      <c r="E18" s="21">
        <v>37434</v>
      </c>
      <c r="F18" s="21">
        <v>17857</v>
      </c>
      <c r="G18" s="21">
        <v>19577</v>
      </c>
      <c r="H18" s="16" t="s">
        <v>21</v>
      </c>
      <c r="I18" s="32"/>
    </row>
    <row r="19" spans="3:9" s="10" customFormat="1" ht="15" customHeight="1" x14ac:dyDescent="0.4">
      <c r="C19" s="16" t="s">
        <v>166</v>
      </c>
      <c r="D19" s="21">
        <v>10716</v>
      </c>
      <c r="E19" s="21">
        <f>SUM(F19:G19)</f>
        <v>37288</v>
      </c>
      <c r="F19" s="21">
        <v>17779</v>
      </c>
      <c r="G19" s="21">
        <v>19509</v>
      </c>
      <c r="H19" s="16" t="s">
        <v>21</v>
      </c>
      <c r="I19" s="32"/>
    </row>
    <row r="20" spans="3:9" s="10" customFormat="1" ht="15" customHeight="1" x14ac:dyDescent="0.4">
      <c r="C20" s="17" t="s">
        <v>165</v>
      </c>
      <c r="D20" s="22">
        <v>10688</v>
      </c>
      <c r="E20" s="22">
        <v>36886</v>
      </c>
      <c r="F20" s="22">
        <v>17588</v>
      </c>
      <c r="G20" s="22">
        <v>19298</v>
      </c>
      <c r="H20" s="17" t="s">
        <v>472</v>
      </c>
      <c r="I20" s="32"/>
    </row>
    <row r="21" spans="3:9" s="10" customFormat="1" ht="15" customHeight="1" x14ac:dyDescent="0.4">
      <c r="C21" s="16" t="s">
        <v>164</v>
      </c>
      <c r="D21" s="21">
        <v>10747</v>
      </c>
      <c r="E21" s="21">
        <v>36698</v>
      </c>
      <c r="F21" s="21">
        <v>17502</v>
      </c>
      <c r="G21" s="21">
        <v>19196</v>
      </c>
      <c r="H21" s="16" t="s">
        <v>470</v>
      </c>
      <c r="I21" s="32"/>
    </row>
    <row r="22" spans="3:9" s="10" customFormat="1" ht="15" customHeight="1" x14ac:dyDescent="0.4">
      <c r="C22" s="16" t="s">
        <v>163</v>
      </c>
      <c r="D22" s="21">
        <v>10972</v>
      </c>
      <c r="E22" s="21">
        <v>36652</v>
      </c>
      <c r="F22" s="21">
        <v>17472</v>
      </c>
      <c r="G22" s="21">
        <v>19180</v>
      </c>
      <c r="H22" s="16" t="s">
        <v>21</v>
      </c>
      <c r="I22" s="32"/>
    </row>
    <row r="23" spans="3:9" s="10" customFormat="1" ht="15" customHeight="1" x14ac:dyDescent="0.4">
      <c r="C23" s="16" t="s">
        <v>160</v>
      </c>
      <c r="D23" s="21">
        <v>11051</v>
      </c>
      <c r="E23" s="21">
        <v>36628</v>
      </c>
      <c r="F23" s="21">
        <v>17439</v>
      </c>
      <c r="G23" s="21">
        <v>19189</v>
      </c>
      <c r="H23" s="16" t="s">
        <v>21</v>
      </c>
      <c r="I23" s="32"/>
    </row>
    <row r="24" spans="3:9" s="10" customFormat="1" ht="15" customHeight="1" x14ac:dyDescent="0.4">
      <c r="C24" s="16" t="s">
        <v>158</v>
      </c>
      <c r="D24" s="21">
        <v>11046</v>
      </c>
      <c r="E24" s="21">
        <v>36299</v>
      </c>
      <c r="F24" s="21">
        <v>17195</v>
      </c>
      <c r="G24" s="21">
        <v>19104</v>
      </c>
      <c r="H24" s="16" t="s">
        <v>21</v>
      </c>
      <c r="I24" s="32"/>
    </row>
    <row r="25" spans="3:9" s="10" customFormat="1" ht="15" customHeight="1" x14ac:dyDescent="0.4">
      <c r="C25" s="17" t="s">
        <v>155</v>
      </c>
      <c r="D25" s="22">
        <v>10956</v>
      </c>
      <c r="E25" s="22">
        <v>36013</v>
      </c>
      <c r="F25" s="22">
        <v>17091</v>
      </c>
      <c r="G25" s="22">
        <v>18922</v>
      </c>
      <c r="H25" s="17" t="s">
        <v>146</v>
      </c>
      <c r="I25" s="32"/>
    </row>
    <row r="26" spans="3:9" s="10" customFormat="1" ht="15" customHeight="1" x14ac:dyDescent="0.4">
      <c r="C26" s="16" t="s">
        <v>441</v>
      </c>
      <c r="D26" s="21">
        <v>10957</v>
      </c>
      <c r="E26" s="21">
        <v>35621</v>
      </c>
      <c r="F26" s="21">
        <v>16887</v>
      </c>
      <c r="G26" s="21">
        <v>18734</v>
      </c>
      <c r="H26" s="16" t="s">
        <v>470</v>
      </c>
      <c r="I26" s="32"/>
    </row>
    <row r="27" spans="3:9" ht="15" customHeight="1" x14ac:dyDescent="0.4">
      <c r="C27" s="16" t="s">
        <v>440</v>
      </c>
      <c r="D27" s="21">
        <v>10957</v>
      </c>
      <c r="E27" s="21">
        <v>35185</v>
      </c>
      <c r="F27" s="21">
        <v>16662</v>
      </c>
      <c r="G27" s="21">
        <v>18523</v>
      </c>
      <c r="H27" s="16" t="s">
        <v>21</v>
      </c>
      <c r="I27" s="14"/>
    </row>
    <row r="28" spans="3:9" ht="15" customHeight="1" x14ac:dyDescent="0.4">
      <c r="C28" s="16" t="s">
        <v>104</v>
      </c>
      <c r="D28" s="21">
        <v>10924</v>
      </c>
      <c r="E28" s="21">
        <v>34784</v>
      </c>
      <c r="F28" s="21">
        <v>16479</v>
      </c>
      <c r="G28" s="21">
        <v>18305</v>
      </c>
      <c r="H28" s="16" t="s">
        <v>21</v>
      </c>
      <c r="I28" s="14"/>
    </row>
    <row r="29" spans="3:9" ht="15" customHeight="1" x14ac:dyDescent="0.4">
      <c r="C29" s="16" t="s">
        <v>150</v>
      </c>
      <c r="D29" s="21">
        <v>10891</v>
      </c>
      <c r="E29" s="21">
        <v>34320</v>
      </c>
      <c r="F29" s="21">
        <v>16299</v>
      </c>
      <c r="G29" s="21">
        <v>18021</v>
      </c>
      <c r="H29" s="16" t="s">
        <v>21</v>
      </c>
      <c r="I29" s="14"/>
    </row>
    <row r="30" spans="3:9" ht="15" customHeight="1" x14ac:dyDescent="0.4">
      <c r="C30" s="17" t="s">
        <v>149</v>
      </c>
      <c r="D30" s="22">
        <v>10751</v>
      </c>
      <c r="E30" s="22">
        <v>33836</v>
      </c>
      <c r="F30" s="25">
        <v>16036</v>
      </c>
      <c r="G30" s="25">
        <v>17800</v>
      </c>
      <c r="H30" s="17" t="s">
        <v>472</v>
      </c>
      <c r="I30" s="14"/>
    </row>
    <row r="31" spans="3:9" ht="15" customHeight="1" x14ac:dyDescent="0.4">
      <c r="C31" s="16" t="s">
        <v>148</v>
      </c>
      <c r="D31" s="21">
        <v>10708</v>
      </c>
      <c r="E31" s="21">
        <v>33408</v>
      </c>
      <c r="F31" s="26">
        <v>15795</v>
      </c>
      <c r="G31" s="26">
        <v>17613</v>
      </c>
      <c r="H31" s="16" t="s">
        <v>470</v>
      </c>
      <c r="I31" s="14"/>
    </row>
    <row r="32" spans="3:9" ht="15" customHeight="1" x14ac:dyDescent="0.4">
      <c r="C32" s="16" t="s">
        <v>147</v>
      </c>
      <c r="D32" s="21">
        <v>10653</v>
      </c>
      <c r="E32" s="21">
        <v>32882</v>
      </c>
      <c r="F32" s="26">
        <v>15541</v>
      </c>
      <c r="G32" s="26">
        <v>17341</v>
      </c>
      <c r="H32" s="16" t="s">
        <v>21</v>
      </c>
      <c r="I32" s="14"/>
    </row>
    <row r="33" spans="3:9" ht="15" customHeight="1" x14ac:dyDescent="0.4">
      <c r="C33" s="16" t="s">
        <v>143</v>
      </c>
      <c r="D33" s="21">
        <v>10626</v>
      </c>
      <c r="E33" s="21">
        <v>32419</v>
      </c>
      <c r="F33" s="26">
        <v>15326</v>
      </c>
      <c r="G33" s="26">
        <v>17093</v>
      </c>
      <c r="H33" s="16" t="s">
        <v>21</v>
      </c>
      <c r="I33" s="14"/>
    </row>
    <row r="34" spans="3:9" ht="15" customHeight="1" x14ac:dyDescent="0.4">
      <c r="C34" s="16" t="s">
        <v>89</v>
      </c>
      <c r="D34" s="21">
        <v>10618</v>
      </c>
      <c r="E34" s="21">
        <v>31961</v>
      </c>
      <c r="F34" s="26">
        <v>15093</v>
      </c>
      <c r="G34" s="26">
        <v>16868</v>
      </c>
      <c r="H34" s="16" t="s">
        <v>21</v>
      </c>
      <c r="I34" s="14"/>
    </row>
    <row r="35" spans="3:9" ht="15" customHeight="1" x14ac:dyDescent="0.4">
      <c r="C35" s="17" t="s">
        <v>141</v>
      </c>
      <c r="D35" s="22">
        <v>10694</v>
      </c>
      <c r="E35" s="22">
        <v>31569</v>
      </c>
      <c r="F35" s="25">
        <v>14951</v>
      </c>
      <c r="G35" s="25">
        <v>16618</v>
      </c>
      <c r="H35" s="17" t="s">
        <v>107</v>
      </c>
      <c r="I35" s="14"/>
    </row>
    <row r="36" spans="3:9" ht="15" customHeight="1" x14ac:dyDescent="0.4">
      <c r="C36" s="16" t="s">
        <v>139</v>
      </c>
      <c r="D36" s="21">
        <v>10677</v>
      </c>
      <c r="E36" s="21">
        <v>31135</v>
      </c>
      <c r="F36" s="26">
        <v>14788</v>
      </c>
      <c r="G36" s="26">
        <v>16347</v>
      </c>
      <c r="H36" s="16" t="s">
        <v>470</v>
      </c>
      <c r="I36" s="14"/>
    </row>
    <row r="37" spans="3:9" ht="15" customHeight="1" x14ac:dyDescent="0.4">
      <c r="C37" s="16" t="s">
        <v>137</v>
      </c>
      <c r="D37" s="21">
        <v>10663</v>
      </c>
      <c r="E37" s="21">
        <v>30633</v>
      </c>
      <c r="F37" s="26">
        <v>14554</v>
      </c>
      <c r="G37" s="26">
        <v>16079</v>
      </c>
      <c r="H37" s="16" t="s">
        <v>21</v>
      </c>
      <c r="I37" s="14"/>
    </row>
    <row r="38" spans="3:9" ht="15" customHeight="1" x14ac:dyDescent="0.4">
      <c r="C38" s="16" t="s">
        <v>134</v>
      </c>
      <c r="D38" s="21">
        <v>10678</v>
      </c>
      <c r="E38" s="21">
        <v>30211</v>
      </c>
      <c r="F38" s="26">
        <v>14384</v>
      </c>
      <c r="G38" s="26">
        <v>15827</v>
      </c>
      <c r="H38" s="16" t="s">
        <v>21</v>
      </c>
      <c r="I38" s="14"/>
    </row>
    <row r="39" spans="3:9" ht="15" customHeight="1" x14ac:dyDescent="0.4">
      <c r="C39" s="16" t="s">
        <v>133</v>
      </c>
      <c r="D39" s="21">
        <v>10707</v>
      </c>
      <c r="E39" s="21">
        <v>29774</v>
      </c>
      <c r="F39" s="26">
        <v>14215</v>
      </c>
      <c r="G39" s="26">
        <v>15559</v>
      </c>
      <c r="H39" s="16" t="s">
        <v>21</v>
      </c>
      <c r="I39" s="14"/>
    </row>
    <row r="40" spans="3:9" ht="15" customHeight="1" x14ac:dyDescent="0.4">
      <c r="C40" s="17" t="s">
        <v>399</v>
      </c>
      <c r="D40" s="22">
        <v>10537</v>
      </c>
      <c r="E40" s="22">
        <v>29110</v>
      </c>
      <c r="F40" s="25">
        <v>13909</v>
      </c>
      <c r="G40" s="25">
        <v>15201</v>
      </c>
      <c r="H40" s="17" t="s">
        <v>107</v>
      </c>
      <c r="I40" s="14"/>
    </row>
    <row r="41" spans="3:9" ht="15" customHeight="1" x14ac:dyDescent="0.4">
      <c r="C41" s="19" t="s">
        <v>455</v>
      </c>
      <c r="D41" s="23">
        <v>10512</v>
      </c>
      <c r="E41" s="23">
        <v>28633</v>
      </c>
      <c r="F41" s="27">
        <v>13672</v>
      </c>
      <c r="G41" s="27">
        <v>14961</v>
      </c>
      <c r="H41" s="19" t="s">
        <v>470</v>
      </c>
      <c r="I41" s="14"/>
    </row>
    <row r="42" spans="3:9" ht="15" customHeight="1" x14ac:dyDescent="0.4">
      <c r="C42" s="14" t="s">
        <v>469</v>
      </c>
      <c r="D42" s="14"/>
      <c r="E42" s="14"/>
      <c r="F42" s="14"/>
      <c r="G42" s="28"/>
      <c r="H42" s="28"/>
      <c r="I42" s="14"/>
    </row>
    <row r="43" spans="3:9" ht="15" customHeight="1" x14ac:dyDescent="0.4">
      <c r="C43" s="14" t="s">
        <v>53</v>
      </c>
      <c r="E43" s="24"/>
      <c r="F43" s="24"/>
      <c r="G43" s="24"/>
      <c r="H43" s="30"/>
      <c r="I43" s="14"/>
    </row>
    <row r="44" spans="3:9" ht="15" customHeight="1" x14ac:dyDescent="0.4">
      <c r="C44" s="14" t="s">
        <v>194</v>
      </c>
      <c r="D44" s="24"/>
      <c r="E44" s="24"/>
      <c r="F44" s="24"/>
      <c r="G44" s="24"/>
      <c r="H44" s="30"/>
      <c r="I44" s="14"/>
    </row>
    <row r="45" spans="3:9" ht="15" customHeight="1" x14ac:dyDescent="0.4">
      <c r="C45" s="14" t="s">
        <v>110</v>
      </c>
      <c r="D45" s="24"/>
      <c r="E45" s="24"/>
      <c r="F45" s="24"/>
      <c r="G45" s="24"/>
      <c r="H45" s="30"/>
      <c r="I45" s="14"/>
    </row>
    <row r="46" spans="3:9" ht="15" customHeight="1" x14ac:dyDescent="0.4">
      <c r="C46" s="14"/>
      <c r="D46" s="24"/>
      <c r="E46" s="24"/>
      <c r="F46" s="24"/>
      <c r="G46" s="24"/>
      <c r="H46" s="30"/>
      <c r="I46" s="14"/>
    </row>
    <row r="47" spans="3:9" ht="15" customHeight="1" x14ac:dyDescent="0.4">
      <c r="C47" s="12" t="s">
        <v>61</v>
      </c>
      <c r="D47" s="24"/>
      <c r="E47" s="24"/>
      <c r="F47" s="24"/>
      <c r="G47" s="24"/>
      <c r="H47" s="31"/>
    </row>
    <row r="48" spans="3:9" ht="15" customHeight="1" x14ac:dyDescent="0.4">
      <c r="C48" s="20"/>
    </row>
  </sheetData>
  <phoneticPr fontId="3"/>
  <hyperlinks>
    <hyperlink ref="C4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showGridLines="0" zoomScaleSheetLayoutView="100" workbookViewId="0">
      <pane xSplit="1" ySplit="1" topLeftCell="B56" activePane="bottomRight" state="frozen"/>
      <selection pane="topRight"/>
      <selection pane="bottomLeft"/>
      <selection pane="bottomRight"/>
    </sheetView>
  </sheetViews>
  <sheetFormatPr defaultRowHeight="15" customHeight="1" x14ac:dyDescent="0.4"/>
  <cols>
    <col min="1" max="1" width="3.375" style="9" bestFit="1" customWidth="1"/>
    <col min="2" max="2" width="5.625" style="9" customWidth="1"/>
    <col min="3" max="3" width="14.125" style="9" customWidth="1"/>
    <col min="4" max="7" width="12.625" style="9" customWidth="1"/>
    <col min="8" max="8" width="13.125" style="9" customWidth="1"/>
    <col min="9" max="9" width="9" style="9" customWidth="1"/>
    <col min="10" max="16384" width="9" style="9"/>
  </cols>
  <sheetData>
    <row r="1" spans="2:2" ht="20.25" customHeight="1" x14ac:dyDescent="0.4">
      <c r="B1" s="20" t="s">
        <v>203</v>
      </c>
    </row>
    <row r="44" spans="3:8" ht="15" customHeight="1" x14ac:dyDescent="0.4">
      <c r="C44" s="12" t="s">
        <v>61</v>
      </c>
    </row>
    <row r="47" spans="3:8" ht="15" customHeight="1" x14ac:dyDescent="0.4">
      <c r="D47" s="30" t="s">
        <v>117</v>
      </c>
      <c r="E47" s="30" t="s">
        <v>189</v>
      </c>
      <c r="F47" s="30" t="s">
        <v>219</v>
      </c>
      <c r="G47" s="30" t="s">
        <v>205</v>
      </c>
      <c r="H47" s="30" t="s">
        <v>204</v>
      </c>
    </row>
    <row r="48" spans="3:8" ht="15" customHeight="1" x14ac:dyDescent="0.4">
      <c r="D48" s="33" t="s">
        <v>305</v>
      </c>
      <c r="E48" s="36">
        <v>7690</v>
      </c>
      <c r="F48" s="36">
        <v>40383</v>
      </c>
      <c r="G48" s="36">
        <v>18979</v>
      </c>
      <c r="H48" s="36">
        <v>21404</v>
      </c>
    </row>
    <row r="49" spans="4:8" ht="15" customHeight="1" x14ac:dyDescent="0.4">
      <c r="D49" s="34">
        <v>40</v>
      </c>
      <c r="E49" s="36">
        <v>8083</v>
      </c>
      <c r="F49" s="36">
        <v>38679</v>
      </c>
      <c r="G49" s="36">
        <v>18214</v>
      </c>
      <c r="H49" s="36">
        <v>20465</v>
      </c>
    </row>
    <row r="50" spans="4:8" ht="15" customHeight="1" x14ac:dyDescent="0.4">
      <c r="D50" s="34">
        <v>45</v>
      </c>
      <c r="E50" s="36">
        <v>8725</v>
      </c>
      <c r="F50" s="36">
        <v>38357</v>
      </c>
      <c r="G50" s="36">
        <v>18211</v>
      </c>
      <c r="H50" s="36">
        <v>20146</v>
      </c>
    </row>
    <row r="51" spans="4:8" ht="15" customHeight="1" x14ac:dyDescent="0.4">
      <c r="D51" s="34">
        <v>50</v>
      </c>
      <c r="E51" s="36">
        <v>9099</v>
      </c>
      <c r="F51" s="36">
        <v>37858</v>
      </c>
      <c r="G51" s="36">
        <v>18131</v>
      </c>
      <c r="H51" s="36">
        <v>19727</v>
      </c>
    </row>
    <row r="52" spans="4:8" ht="15" customHeight="1" x14ac:dyDescent="0.4">
      <c r="D52" s="34">
        <v>55</v>
      </c>
      <c r="E52" s="36">
        <v>9520</v>
      </c>
      <c r="F52" s="36">
        <v>38533</v>
      </c>
      <c r="G52" s="36">
        <v>18577</v>
      </c>
      <c r="H52" s="36">
        <v>19956</v>
      </c>
    </row>
    <row r="53" spans="4:8" ht="15" customHeight="1" x14ac:dyDescent="0.4">
      <c r="D53" s="34">
        <v>60</v>
      </c>
      <c r="E53" s="36">
        <v>9770</v>
      </c>
      <c r="F53" s="36">
        <v>38822</v>
      </c>
      <c r="G53" s="36">
        <v>18752</v>
      </c>
      <c r="H53" s="36">
        <v>20070</v>
      </c>
    </row>
    <row r="54" spans="4:8" ht="15" customHeight="1" x14ac:dyDescent="0.4">
      <c r="D54" s="33" t="s">
        <v>421</v>
      </c>
      <c r="E54" s="36">
        <v>9946</v>
      </c>
      <c r="F54" s="36">
        <v>38237</v>
      </c>
      <c r="G54" s="36">
        <v>18322</v>
      </c>
      <c r="H54" s="36">
        <v>19915</v>
      </c>
    </row>
    <row r="55" spans="4:8" ht="15" customHeight="1" x14ac:dyDescent="0.4">
      <c r="D55" s="34">
        <v>7</v>
      </c>
      <c r="E55" s="36">
        <v>10424</v>
      </c>
      <c r="F55" s="36">
        <v>38047</v>
      </c>
      <c r="G55" s="36">
        <v>18155</v>
      </c>
      <c r="H55" s="36">
        <v>19892</v>
      </c>
    </row>
    <row r="56" spans="4:8" ht="15" customHeight="1" x14ac:dyDescent="0.4">
      <c r="D56" s="34">
        <v>12</v>
      </c>
      <c r="E56" s="36">
        <v>10688</v>
      </c>
      <c r="F56" s="36">
        <v>36886</v>
      </c>
      <c r="G56" s="36">
        <v>17588</v>
      </c>
      <c r="H56" s="36">
        <v>19298</v>
      </c>
    </row>
    <row r="57" spans="4:8" ht="15" customHeight="1" x14ac:dyDescent="0.4">
      <c r="D57" s="34">
        <v>17</v>
      </c>
      <c r="E57" s="36">
        <v>10956</v>
      </c>
      <c r="F57" s="36">
        <v>36013</v>
      </c>
      <c r="G57" s="36">
        <v>17091</v>
      </c>
      <c r="H57" s="36">
        <v>18922</v>
      </c>
    </row>
    <row r="58" spans="4:8" ht="15" customHeight="1" x14ac:dyDescent="0.4">
      <c r="D58" s="35">
        <v>22</v>
      </c>
      <c r="E58" s="37">
        <v>10751</v>
      </c>
      <c r="F58" s="37">
        <v>33836</v>
      </c>
      <c r="G58" s="37">
        <v>16036</v>
      </c>
      <c r="H58" s="37">
        <v>17800</v>
      </c>
    </row>
    <row r="59" spans="4:8" ht="15" customHeight="1" x14ac:dyDescent="0.4">
      <c r="D59" s="35">
        <v>27</v>
      </c>
      <c r="E59" s="37">
        <v>10694</v>
      </c>
      <c r="F59" s="37">
        <v>31569</v>
      </c>
      <c r="G59" s="37">
        <v>14951</v>
      </c>
      <c r="H59" s="37">
        <v>16618</v>
      </c>
    </row>
    <row r="60" spans="4:8" ht="15" customHeight="1" x14ac:dyDescent="0.4">
      <c r="D60" s="33" t="s">
        <v>467</v>
      </c>
      <c r="E60" s="37">
        <v>10537</v>
      </c>
      <c r="F60" s="37">
        <v>29110</v>
      </c>
      <c r="G60" s="37">
        <v>13909</v>
      </c>
      <c r="H60" s="37">
        <v>15201</v>
      </c>
    </row>
  </sheetData>
  <phoneticPr fontId="3"/>
  <hyperlinks>
    <hyperlink ref="C4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customHeight="1" x14ac:dyDescent="0.4"/>
  <cols>
    <col min="1" max="1" width="3.375" style="9" customWidth="1"/>
    <col min="2" max="2" width="6" style="9" customWidth="1"/>
    <col min="3" max="3" width="17.625" style="9" customWidth="1"/>
    <col min="4" max="7" width="15.75" style="9" customWidth="1"/>
    <col min="8" max="8" width="9" style="9" customWidth="1"/>
    <col min="9" max="16384" width="9" style="9"/>
  </cols>
  <sheetData>
    <row r="1" spans="1:9" ht="20.25" customHeight="1" x14ac:dyDescent="0.4">
      <c r="A1" s="38"/>
      <c r="B1" s="13" t="s">
        <v>210</v>
      </c>
      <c r="I1" s="50"/>
    </row>
    <row r="2" spans="1:9" ht="15" customHeight="1" x14ac:dyDescent="0.4">
      <c r="A2" s="12"/>
      <c r="C2" s="14"/>
      <c r="D2" s="14"/>
      <c r="E2" s="14"/>
      <c r="F2" s="14"/>
      <c r="G2" s="29" t="s">
        <v>209</v>
      </c>
    </row>
    <row r="3" spans="1:9" ht="15" customHeight="1" x14ac:dyDescent="0.4">
      <c r="A3" s="12"/>
      <c r="C3" s="39" t="s">
        <v>26</v>
      </c>
      <c r="D3" s="39" t="s">
        <v>207</v>
      </c>
      <c r="E3" s="39" t="s">
        <v>206</v>
      </c>
      <c r="F3" s="39" t="s">
        <v>205</v>
      </c>
      <c r="G3" s="39" t="s">
        <v>204</v>
      </c>
    </row>
    <row r="4" spans="1:9" s="10" customFormat="1" ht="15" customHeight="1" x14ac:dyDescent="0.4">
      <c r="C4" s="40" t="s">
        <v>199</v>
      </c>
      <c r="D4" s="45">
        <v>9402</v>
      </c>
      <c r="E4" s="45">
        <f t="shared" ref="E4:E21" si="0">SUM(F4+G4)</f>
        <v>37804</v>
      </c>
      <c r="F4" s="45">
        <v>18108</v>
      </c>
      <c r="G4" s="45">
        <v>19696</v>
      </c>
    </row>
    <row r="5" spans="1:9" s="10" customFormat="1" ht="15" customHeight="1" x14ac:dyDescent="0.4">
      <c r="C5" s="41" t="s">
        <v>196</v>
      </c>
      <c r="D5" s="46">
        <v>9680</v>
      </c>
      <c r="E5" s="46">
        <f t="shared" si="0"/>
        <v>38331</v>
      </c>
      <c r="F5" s="46">
        <v>18490</v>
      </c>
      <c r="G5" s="46">
        <v>19841</v>
      </c>
    </row>
    <row r="6" spans="1:9" s="10" customFormat="1" ht="15" customHeight="1" x14ac:dyDescent="0.4">
      <c r="C6" s="40" t="s">
        <v>52</v>
      </c>
      <c r="D6" s="45">
        <v>9705</v>
      </c>
      <c r="E6" s="45">
        <f t="shared" si="0"/>
        <v>38271</v>
      </c>
      <c r="F6" s="45">
        <v>18441</v>
      </c>
      <c r="G6" s="45">
        <v>19830</v>
      </c>
    </row>
    <row r="7" spans="1:9" s="10" customFormat="1" ht="15" customHeight="1" x14ac:dyDescent="0.4">
      <c r="C7" s="40" t="s">
        <v>195</v>
      </c>
      <c r="D7" s="45">
        <v>9791</v>
      </c>
      <c r="E7" s="45">
        <f t="shared" si="0"/>
        <v>38432</v>
      </c>
      <c r="F7" s="45">
        <v>18529</v>
      </c>
      <c r="G7" s="45">
        <v>19903</v>
      </c>
    </row>
    <row r="8" spans="1:9" s="10" customFormat="1" ht="15" customHeight="1" x14ac:dyDescent="0.4">
      <c r="C8" s="40" t="s">
        <v>192</v>
      </c>
      <c r="D8" s="45">
        <v>9886</v>
      </c>
      <c r="E8" s="45">
        <f t="shared" si="0"/>
        <v>38456</v>
      </c>
      <c r="F8" s="45">
        <v>18549</v>
      </c>
      <c r="G8" s="45">
        <v>19907</v>
      </c>
    </row>
    <row r="9" spans="1:9" s="10" customFormat="1" ht="15" customHeight="1" x14ac:dyDescent="0.4">
      <c r="C9" s="40" t="s">
        <v>190</v>
      </c>
      <c r="D9" s="45">
        <v>9988</v>
      </c>
      <c r="E9" s="45">
        <f t="shared" si="0"/>
        <v>38516</v>
      </c>
      <c r="F9" s="45">
        <v>18617</v>
      </c>
      <c r="G9" s="45">
        <v>19899</v>
      </c>
    </row>
    <row r="10" spans="1:9" s="10" customFormat="1" ht="15" customHeight="1" x14ac:dyDescent="0.4">
      <c r="C10" s="41" t="s">
        <v>187</v>
      </c>
      <c r="D10" s="46">
        <v>10084</v>
      </c>
      <c r="E10" s="46">
        <f t="shared" si="0"/>
        <v>38633</v>
      </c>
      <c r="F10" s="46">
        <v>18655</v>
      </c>
      <c r="G10" s="46">
        <v>19978</v>
      </c>
    </row>
    <row r="11" spans="1:9" s="10" customFormat="1" ht="15" customHeight="1" x14ac:dyDescent="0.4">
      <c r="C11" s="40" t="s">
        <v>144</v>
      </c>
      <c r="D11" s="45">
        <v>10151</v>
      </c>
      <c r="E11" s="45">
        <f t="shared" si="0"/>
        <v>38585</v>
      </c>
      <c r="F11" s="45">
        <v>18624</v>
      </c>
      <c r="G11" s="45">
        <v>19961</v>
      </c>
    </row>
    <row r="12" spans="1:9" s="10" customFormat="1" ht="15" customHeight="1" x14ac:dyDescent="0.4">
      <c r="C12" s="40" t="s">
        <v>185</v>
      </c>
      <c r="D12" s="45">
        <v>10161</v>
      </c>
      <c r="E12" s="45">
        <f t="shared" si="0"/>
        <v>38492</v>
      </c>
      <c r="F12" s="45">
        <v>18576</v>
      </c>
      <c r="G12" s="45">
        <v>19916</v>
      </c>
    </row>
    <row r="13" spans="1:9" s="10" customFormat="1" ht="15" customHeight="1" x14ac:dyDescent="0.4">
      <c r="C13" s="40" t="s">
        <v>183</v>
      </c>
      <c r="D13" s="45">
        <v>10133</v>
      </c>
      <c r="E13" s="45">
        <f t="shared" si="0"/>
        <v>38279</v>
      </c>
      <c r="F13" s="45">
        <v>18450</v>
      </c>
      <c r="G13" s="45">
        <v>19829</v>
      </c>
    </row>
    <row r="14" spans="1:9" s="10" customFormat="1" ht="15" customHeight="1" x14ac:dyDescent="0.4">
      <c r="C14" s="40" t="s">
        <v>182</v>
      </c>
      <c r="D14" s="45">
        <v>10173</v>
      </c>
      <c r="E14" s="45">
        <f t="shared" si="0"/>
        <v>38171</v>
      </c>
      <c r="F14" s="45">
        <v>18358</v>
      </c>
      <c r="G14" s="45">
        <v>19813</v>
      </c>
    </row>
    <row r="15" spans="1:9" s="10" customFormat="1" ht="15" customHeight="1" x14ac:dyDescent="0.4">
      <c r="C15" s="41" t="s">
        <v>138</v>
      </c>
      <c r="D15" s="46">
        <v>10307</v>
      </c>
      <c r="E15" s="46">
        <f t="shared" si="0"/>
        <v>38198</v>
      </c>
      <c r="F15" s="46">
        <v>18323</v>
      </c>
      <c r="G15" s="46">
        <v>19875</v>
      </c>
    </row>
    <row r="16" spans="1:9" s="10" customFormat="1" ht="15" customHeight="1" x14ac:dyDescent="0.4">
      <c r="C16" s="40" t="s">
        <v>181</v>
      </c>
      <c r="D16" s="45">
        <v>10370</v>
      </c>
      <c r="E16" s="45">
        <f t="shared" si="0"/>
        <v>38131</v>
      </c>
      <c r="F16" s="45">
        <v>18302</v>
      </c>
      <c r="G16" s="45">
        <v>19829</v>
      </c>
    </row>
    <row r="17" spans="3:7" s="10" customFormat="1" ht="15" customHeight="1" x14ac:dyDescent="0.4">
      <c r="C17" s="40" t="s">
        <v>178</v>
      </c>
      <c r="D17" s="45">
        <v>10408</v>
      </c>
      <c r="E17" s="45">
        <f t="shared" si="0"/>
        <v>37939</v>
      </c>
      <c r="F17" s="45">
        <v>18186</v>
      </c>
      <c r="G17" s="45">
        <v>19753</v>
      </c>
    </row>
    <row r="18" spans="3:7" s="10" customFormat="1" ht="15" customHeight="1" x14ac:dyDescent="0.4">
      <c r="C18" s="40" t="s">
        <v>73</v>
      </c>
      <c r="D18" s="45">
        <v>10489</v>
      </c>
      <c r="E18" s="45">
        <f t="shared" si="0"/>
        <v>37877</v>
      </c>
      <c r="F18" s="45">
        <v>18188</v>
      </c>
      <c r="G18" s="45">
        <v>19689</v>
      </c>
    </row>
    <row r="19" spans="3:7" s="10" customFormat="1" ht="15" customHeight="1" x14ac:dyDescent="0.4">
      <c r="C19" s="40" t="s">
        <v>175</v>
      </c>
      <c r="D19" s="45">
        <v>10602</v>
      </c>
      <c r="E19" s="45">
        <f t="shared" si="0"/>
        <v>38023</v>
      </c>
      <c r="F19" s="45">
        <v>18251</v>
      </c>
      <c r="G19" s="45">
        <v>19772</v>
      </c>
    </row>
    <row r="20" spans="3:7" s="10" customFormat="1" ht="15" customHeight="1" x14ac:dyDescent="0.4">
      <c r="C20" s="41" t="s">
        <v>174</v>
      </c>
      <c r="D20" s="46">
        <v>10717</v>
      </c>
      <c r="E20" s="46">
        <f t="shared" si="0"/>
        <v>38138</v>
      </c>
      <c r="F20" s="46">
        <v>18264</v>
      </c>
      <c r="G20" s="46">
        <v>19874</v>
      </c>
    </row>
    <row r="21" spans="3:7" s="10" customFormat="1" ht="15" customHeight="1" x14ac:dyDescent="0.4">
      <c r="C21" s="40" t="s">
        <v>173</v>
      </c>
      <c r="D21" s="45">
        <v>10818</v>
      </c>
      <c r="E21" s="45">
        <f t="shared" si="0"/>
        <v>37903</v>
      </c>
      <c r="F21" s="45">
        <v>18094</v>
      </c>
      <c r="G21" s="45">
        <v>19809</v>
      </c>
    </row>
    <row r="22" spans="3:7" s="10" customFormat="1" ht="15" customHeight="1" x14ac:dyDescent="0.4">
      <c r="C22" s="40" t="s">
        <v>170</v>
      </c>
      <c r="D22" s="45">
        <v>10886</v>
      </c>
      <c r="E22" s="45">
        <v>37642</v>
      </c>
      <c r="F22" s="45">
        <v>18007</v>
      </c>
      <c r="G22" s="45">
        <v>19635</v>
      </c>
    </row>
    <row r="23" spans="3:7" s="10" customFormat="1" ht="15" customHeight="1" x14ac:dyDescent="0.4">
      <c r="C23" s="40" t="s">
        <v>168</v>
      </c>
      <c r="D23" s="45">
        <v>10935</v>
      </c>
      <c r="E23" s="45">
        <v>37520</v>
      </c>
      <c r="F23" s="45">
        <v>17967</v>
      </c>
      <c r="G23" s="45">
        <v>19553</v>
      </c>
    </row>
    <row r="24" spans="3:7" s="10" customFormat="1" ht="15" customHeight="1" x14ac:dyDescent="0.4">
      <c r="C24" s="40" t="s">
        <v>166</v>
      </c>
      <c r="D24" s="45">
        <v>11016</v>
      </c>
      <c r="E24" s="45">
        <f>SUM(F24:G24)</f>
        <v>37390</v>
      </c>
      <c r="F24" s="45">
        <v>17900</v>
      </c>
      <c r="G24" s="45">
        <v>19490</v>
      </c>
    </row>
    <row r="25" spans="3:7" s="10" customFormat="1" ht="15" customHeight="1" x14ac:dyDescent="0.4">
      <c r="C25" s="41" t="s">
        <v>165</v>
      </c>
      <c r="D25" s="46">
        <v>11136</v>
      </c>
      <c r="E25" s="46">
        <v>37173</v>
      </c>
      <c r="F25" s="46">
        <v>17833</v>
      </c>
      <c r="G25" s="46">
        <v>19340</v>
      </c>
    </row>
    <row r="26" spans="3:7" s="10" customFormat="1" ht="15" customHeight="1" x14ac:dyDescent="0.4">
      <c r="C26" s="40" t="s">
        <v>164</v>
      </c>
      <c r="D26" s="45">
        <v>11195</v>
      </c>
      <c r="E26" s="45">
        <v>36958</v>
      </c>
      <c r="F26" s="45">
        <v>17743</v>
      </c>
      <c r="G26" s="45">
        <v>19215</v>
      </c>
    </row>
    <row r="27" spans="3:7" ht="15" customHeight="1" x14ac:dyDescent="0.4">
      <c r="C27" s="40" t="s">
        <v>163</v>
      </c>
      <c r="D27" s="45">
        <v>11420</v>
      </c>
      <c r="E27" s="45">
        <v>36900</v>
      </c>
      <c r="F27" s="45">
        <v>17709</v>
      </c>
      <c r="G27" s="45">
        <v>19191</v>
      </c>
    </row>
    <row r="28" spans="3:7" ht="15" customHeight="1" x14ac:dyDescent="0.4">
      <c r="C28" s="40" t="s">
        <v>160</v>
      </c>
      <c r="D28" s="45">
        <v>11499</v>
      </c>
      <c r="E28" s="45">
        <v>36871</v>
      </c>
      <c r="F28" s="45">
        <v>17674</v>
      </c>
      <c r="G28" s="45">
        <v>19197</v>
      </c>
    </row>
    <row r="29" spans="3:7" ht="15" customHeight="1" x14ac:dyDescent="0.4">
      <c r="C29" s="40" t="s">
        <v>158</v>
      </c>
      <c r="D29" s="45">
        <v>11494</v>
      </c>
      <c r="E29" s="45">
        <v>36521</v>
      </c>
      <c r="F29" s="45">
        <v>17427</v>
      </c>
      <c r="G29" s="45">
        <v>19094</v>
      </c>
    </row>
    <row r="30" spans="3:7" ht="15" customHeight="1" x14ac:dyDescent="0.4">
      <c r="C30" s="41" t="s">
        <v>155</v>
      </c>
      <c r="D30" s="46">
        <v>11583</v>
      </c>
      <c r="E30" s="46">
        <v>36208</v>
      </c>
      <c r="F30" s="46">
        <v>17299</v>
      </c>
      <c r="G30" s="46">
        <v>18909</v>
      </c>
    </row>
    <row r="31" spans="3:7" ht="15" customHeight="1" x14ac:dyDescent="0.4">
      <c r="C31" s="40" t="s">
        <v>153</v>
      </c>
      <c r="D31" s="45">
        <v>11584</v>
      </c>
      <c r="E31" s="45">
        <v>35836</v>
      </c>
      <c r="F31" s="45">
        <v>17104</v>
      </c>
      <c r="G31" s="45">
        <v>18732</v>
      </c>
    </row>
    <row r="32" spans="3:7" ht="15" customHeight="1" x14ac:dyDescent="0.4">
      <c r="C32" s="40" t="s">
        <v>151</v>
      </c>
      <c r="D32" s="45">
        <v>11585</v>
      </c>
      <c r="E32" s="45">
        <v>35394</v>
      </c>
      <c r="F32" s="45">
        <v>16876</v>
      </c>
      <c r="G32" s="45">
        <v>18518</v>
      </c>
    </row>
    <row r="33" spans="3:7" ht="15" customHeight="1" x14ac:dyDescent="0.4">
      <c r="C33" s="40" t="s">
        <v>104</v>
      </c>
      <c r="D33" s="45">
        <v>11553</v>
      </c>
      <c r="E33" s="45">
        <v>35008</v>
      </c>
      <c r="F33" s="45">
        <v>16698</v>
      </c>
      <c r="G33" s="45">
        <v>18310</v>
      </c>
    </row>
    <row r="34" spans="3:7" ht="15" customHeight="1" x14ac:dyDescent="0.4">
      <c r="C34" s="40" t="s">
        <v>150</v>
      </c>
      <c r="D34" s="45">
        <v>11520</v>
      </c>
      <c r="E34" s="45">
        <v>34557</v>
      </c>
      <c r="F34" s="45">
        <v>16518</v>
      </c>
      <c r="G34" s="45">
        <v>18039</v>
      </c>
    </row>
    <row r="35" spans="3:7" ht="15" customHeight="1" x14ac:dyDescent="0.4">
      <c r="C35" s="41" t="s">
        <v>149</v>
      </c>
      <c r="D35" s="46">
        <v>11460</v>
      </c>
      <c r="E35" s="46">
        <v>34106</v>
      </c>
      <c r="F35" s="46">
        <v>16300</v>
      </c>
      <c r="G35" s="46">
        <v>17806</v>
      </c>
    </row>
    <row r="36" spans="3:7" ht="15" customHeight="1" x14ac:dyDescent="0.4">
      <c r="C36" s="40" t="s">
        <v>148</v>
      </c>
      <c r="D36" s="45">
        <v>11417</v>
      </c>
      <c r="E36" s="45">
        <v>33685</v>
      </c>
      <c r="F36" s="45">
        <v>16064</v>
      </c>
      <c r="G36" s="45">
        <v>17621</v>
      </c>
    </row>
    <row r="37" spans="3:7" ht="15" customHeight="1" x14ac:dyDescent="0.4">
      <c r="C37" s="40" t="s">
        <v>147</v>
      </c>
      <c r="D37" s="45">
        <v>11378</v>
      </c>
      <c r="E37" s="45">
        <v>33303</v>
      </c>
      <c r="F37" s="45">
        <v>15834</v>
      </c>
      <c r="G37" s="45">
        <v>17469</v>
      </c>
    </row>
    <row r="38" spans="3:7" ht="15" customHeight="1" x14ac:dyDescent="0.4">
      <c r="C38" s="40" t="s">
        <v>143</v>
      </c>
      <c r="D38" s="45">
        <v>11351</v>
      </c>
      <c r="E38" s="45">
        <v>32844</v>
      </c>
      <c r="F38" s="45">
        <v>15620</v>
      </c>
      <c r="G38" s="45">
        <v>17224</v>
      </c>
    </row>
    <row r="39" spans="3:7" ht="15" customHeight="1" x14ac:dyDescent="0.4">
      <c r="C39" s="40" t="s">
        <v>89</v>
      </c>
      <c r="D39" s="45">
        <v>11343</v>
      </c>
      <c r="E39" s="45">
        <v>32392</v>
      </c>
      <c r="F39" s="45">
        <v>15388</v>
      </c>
      <c r="G39" s="45">
        <v>17004</v>
      </c>
    </row>
    <row r="40" spans="3:7" ht="15" customHeight="1" x14ac:dyDescent="0.4">
      <c r="C40" s="41" t="s">
        <v>141</v>
      </c>
      <c r="D40" s="46">
        <v>11303</v>
      </c>
      <c r="E40" s="46">
        <v>31906</v>
      </c>
      <c r="F40" s="46">
        <v>15168</v>
      </c>
      <c r="G40" s="46">
        <v>16738</v>
      </c>
    </row>
    <row r="41" spans="3:7" ht="15" customHeight="1" x14ac:dyDescent="0.4">
      <c r="C41" s="40" t="s">
        <v>139</v>
      </c>
      <c r="D41" s="45">
        <v>11278</v>
      </c>
      <c r="E41" s="45">
        <v>31478</v>
      </c>
      <c r="F41" s="45">
        <v>14999</v>
      </c>
      <c r="G41" s="45">
        <v>16479</v>
      </c>
    </row>
    <row r="42" spans="3:7" ht="15" customHeight="1" x14ac:dyDescent="0.4">
      <c r="C42" s="40" t="s">
        <v>137</v>
      </c>
      <c r="D42" s="45">
        <v>11264</v>
      </c>
      <c r="E42" s="45">
        <v>30974</v>
      </c>
      <c r="F42" s="45">
        <v>14765</v>
      </c>
      <c r="G42" s="45">
        <v>16209</v>
      </c>
    </row>
    <row r="43" spans="3:7" ht="15" customHeight="1" x14ac:dyDescent="0.4">
      <c r="C43" s="40" t="s">
        <v>134</v>
      </c>
      <c r="D43" s="45">
        <v>11280</v>
      </c>
      <c r="E43" s="45">
        <v>30554</v>
      </c>
      <c r="F43" s="45">
        <v>14597</v>
      </c>
      <c r="G43" s="45">
        <v>15957</v>
      </c>
    </row>
    <row r="44" spans="3:7" ht="15" customHeight="1" x14ac:dyDescent="0.4">
      <c r="C44" s="40" t="s">
        <v>131</v>
      </c>
      <c r="D44" s="45">
        <v>11309</v>
      </c>
      <c r="E44" s="45">
        <v>30120</v>
      </c>
      <c r="F44" s="45">
        <v>14430</v>
      </c>
      <c r="G44" s="45">
        <v>15690</v>
      </c>
    </row>
    <row r="45" spans="3:7" ht="15" customHeight="1" x14ac:dyDescent="0.4">
      <c r="C45" s="41" t="s">
        <v>130</v>
      </c>
      <c r="D45" s="46">
        <v>11279</v>
      </c>
      <c r="E45" s="46">
        <v>29653</v>
      </c>
      <c r="F45" s="46">
        <v>14206</v>
      </c>
      <c r="G45" s="46">
        <v>15447</v>
      </c>
    </row>
    <row r="46" spans="3:7" ht="15" customHeight="1" x14ac:dyDescent="0.4">
      <c r="C46" s="42" t="s">
        <v>129</v>
      </c>
      <c r="D46" s="47">
        <v>11254</v>
      </c>
      <c r="E46" s="47">
        <v>29180</v>
      </c>
      <c r="F46" s="47">
        <v>13971</v>
      </c>
      <c r="G46" s="47">
        <v>15209</v>
      </c>
    </row>
    <row r="47" spans="3:7" ht="15" customHeight="1" x14ac:dyDescent="0.4">
      <c r="C47" s="43" t="s">
        <v>128</v>
      </c>
      <c r="D47" s="48">
        <v>11256</v>
      </c>
      <c r="E47" s="48">
        <v>28700</v>
      </c>
      <c r="F47" s="48">
        <v>13779</v>
      </c>
      <c r="G47" s="48">
        <v>14921</v>
      </c>
    </row>
    <row r="48" spans="3:7" ht="15" customHeight="1" x14ac:dyDescent="0.4">
      <c r="C48" s="44"/>
      <c r="D48" s="14"/>
      <c r="E48" s="14"/>
      <c r="F48" s="309" t="s">
        <v>127</v>
      </c>
      <c r="G48" s="309"/>
    </row>
    <row r="49" spans="3:7" ht="15" customHeight="1" x14ac:dyDescent="0.4">
      <c r="C49" s="14" t="s">
        <v>126</v>
      </c>
      <c r="D49" s="14"/>
      <c r="E49" s="14"/>
      <c r="F49" s="14"/>
      <c r="G49" s="14"/>
    </row>
    <row r="50" spans="3:7" ht="15" customHeight="1" x14ac:dyDescent="0.4">
      <c r="C50" s="12" t="s">
        <v>61</v>
      </c>
      <c r="D50" s="14"/>
      <c r="E50" s="14"/>
    </row>
    <row r="51" spans="3:7" ht="15" customHeight="1" x14ac:dyDescent="0.4">
      <c r="D51" s="14"/>
      <c r="E51" s="14"/>
      <c r="F51" s="14"/>
      <c r="G51" s="14"/>
    </row>
    <row r="52" spans="3:7" ht="15" customHeight="1" x14ac:dyDescent="0.4">
      <c r="C52" s="14"/>
    </row>
  </sheetData>
  <mergeCells count="1">
    <mergeCell ref="F48:G48"/>
  </mergeCells>
  <phoneticPr fontId="3"/>
  <hyperlinks>
    <hyperlink ref="C5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3.375" style="9" customWidth="1"/>
    <col min="2" max="2" width="2.5" style="9" customWidth="1"/>
    <col min="3" max="5" width="24" style="9" customWidth="1"/>
    <col min="6" max="6" width="2.5" style="9" customWidth="1"/>
    <col min="7" max="7" width="9" style="9" customWidth="1"/>
    <col min="8" max="16384" width="9" style="9"/>
  </cols>
  <sheetData>
    <row r="1" spans="1:5" ht="20.25" customHeight="1" x14ac:dyDescent="0.4">
      <c r="A1" s="11"/>
      <c r="B1" s="13" t="s">
        <v>477</v>
      </c>
      <c r="D1" s="20"/>
      <c r="E1" s="14"/>
    </row>
    <row r="2" spans="1:5" ht="15" customHeight="1" x14ac:dyDescent="0.4">
      <c r="C2" s="14"/>
      <c r="D2" s="14"/>
      <c r="E2" s="14"/>
    </row>
    <row r="3" spans="1:5" ht="15" customHeight="1" x14ac:dyDescent="0.4">
      <c r="C3" s="51" t="s">
        <v>26</v>
      </c>
      <c r="D3" s="51" t="s">
        <v>235</v>
      </c>
      <c r="E3" s="51" t="s">
        <v>233</v>
      </c>
    </row>
    <row r="4" spans="1:5" ht="15" customHeight="1" x14ac:dyDescent="0.4">
      <c r="C4" s="17" t="s">
        <v>165</v>
      </c>
      <c r="D4" s="55">
        <v>20592</v>
      </c>
      <c r="E4" s="22">
        <v>48408</v>
      </c>
    </row>
    <row r="5" spans="1:5" ht="15" customHeight="1" x14ac:dyDescent="0.4">
      <c r="C5" s="52" t="s">
        <v>164</v>
      </c>
      <c r="D5" s="56">
        <v>20604</v>
      </c>
      <c r="E5" s="60">
        <v>48103</v>
      </c>
    </row>
    <row r="6" spans="1:5" ht="15" customHeight="1" x14ac:dyDescent="0.4">
      <c r="C6" s="52" t="s">
        <v>163</v>
      </c>
      <c r="D6" s="56">
        <v>20615</v>
      </c>
      <c r="E6" s="60">
        <v>47832</v>
      </c>
    </row>
    <row r="7" spans="1:5" ht="15" customHeight="1" x14ac:dyDescent="0.4">
      <c r="C7" s="52" t="s">
        <v>160</v>
      </c>
      <c r="D7" s="56">
        <v>20640</v>
      </c>
      <c r="E7" s="60">
        <v>47844</v>
      </c>
    </row>
    <row r="8" spans="1:5" ht="15" customHeight="1" x14ac:dyDescent="0.4">
      <c r="C8" s="52" t="s">
        <v>158</v>
      </c>
      <c r="D8" s="56">
        <v>20643</v>
      </c>
      <c r="E8" s="60">
        <v>47493</v>
      </c>
    </row>
    <row r="9" spans="1:5" ht="15" customHeight="1" x14ac:dyDescent="0.4">
      <c r="C9" s="17" t="s">
        <v>155</v>
      </c>
      <c r="D9" s="55">
        <v>20566</v>
      </c>
      <c r="E9" s="22">
        <v>47078</v>
      </c>
    </row>
    <row r="10" spans="1:5" ht="15" customHeight="1" x14ac:dyDescent="0.4">
      <c r="C10" s="52" t="s">
        <v>153</v>
      </c>
      <c r="D10" s="56">
        <v>20522</v>
      </c>
      <c r="E10" s="60">
        <v>46717</v>
      </c>
    </row>
    <row r="11" spans="1:5" ht="15" customHeight="1" x14ac:dyDescent="0.4">
      <c r="C11" s="52" t="s">
        <v>151</v>
      </c>
      <c r="D11" s="56">
        <v>20427</v>
      </c>
      <c r="E11" s="60">
        <v>46329</v>
      </c>
    </row>
    <row r="12" spans="1:5" ht="15" customHeight="1" x14ac:dyDescent="0.4">
      <c r="C12" s="52" t="s">
        <v>135</v>
      </c>
      <c r="D12" s="56">
        <v>20391</v>
      </c>
      <c r="E12" s="60">
        <v>46048</v>
      </c>
    </row>
    <row r="13" spans="1:5" ht="15" customHeight="1" x14ac:dyDescent="0.4">
      <c r="C13" s="52" t="s">
        <v>232</v>
      </c>
      <c r="D13" s="56">
        <v>20337</v>
      </c>
      <c r="E13" s="60">
        <v>45666</v>
      </c>
    </row>
    <row r="14" spans="1:5" ht="15" customHeight="1" x14ac:dyDescent="0.4">
      <c r="C14" s="17" t="s">
        <v>218</v>
      </c>
      <c r="D14" s="55">
        <v>20255</v>
      </c>
      <c r="E14" s="22">
        <v>45205</v>
      </c>
    </row>
    <row r="15" spans="1:5" ht="15" customHeight="1" x14ac:dyDescent="0.4">
      <c r="C15" s="52" t="s">
        <v>231</v>
      </c>
      <c r="D15" s="56">
        <v>17387</v>
      </c>
      <c r="E15" s="60">
        <v>42144</v>
      </c>
    </row>
    <row r="16" spans="1:5" ht="15" customHeight="1" x14ac:dyDescent="0.4">
      <c r="C16" s="52" t="s">
        <v>230</v>
      </c>
      <c r="D16" s="56">
        <v>17291</v>
      </c>
      <c r="E16" s="60">
        <v>41730</v>
      </c>
    </row>
    <row r="17" spans="3:5" ht="15" customHeight="1" x14ac:dyDescent="0.4">
      <c r="C17" s="52" t="s">
        <v>226</v>
      </c>
      <c r="D17" s="56">
        <v>17184</v>
      </c>
      <c r="E17" s="60">
        <v>41339</v>
      </c>
    </row>
    <row r="18" spans="3:5" ht="15" customHeight="1" x14ac:dyDescent="0.4">
      <c r="C18" s="52" t="s">
        <v>224</v>
      </c>
      <c r="D18" s="56">
        <v>17073</v>
      </c>
      <c r="E18" s="60">
        <v>40858</v>
      </c>
    </row>
    <row r="19" spans="3:5" ht="15" customHeight="1" x14ac:dyDescent="0.4">
      <c r="C19" s="17" t="s">
        <v>222</v>
      </c>
      <c r="D19" s="55">
        <v>16976</v>
      </c>
      <c r="E19" s="22">
        <v>40433</v>
      </c>
    </row>
    <row r="20" spans="3:5" ht="15" customHeight="1" x14ac:dyDescent="0.4">
      <c r="C20" s="52" t="s">
        <v>217</v>
      </c>
      <c r="D20" s="56">
        <v>16824</v>
      </c>
      <c r="E20" s="60">
        <v>39853</v>
      </c>
    </row>
    <row r="21" spans="3:5" ht="15" customHeight="1" x14ac:dyDescent="0.4">
      <c r="C21" s="52" t="s">
        <v>216</v>
      </c>
      <c r="D21" s="56">
        <v>16644</v>
      </c>
      <c r="E21" s="60">
        <v>39293</v>
      </c>
    </row>
    <row r="22" spans="3:5" ht="15" customHeight="1" x14ac:dyDescent="0.4">
      <c r="C22" s="52" t="s">
        <v>214</v>
      </c>
      <c r="D22" s="56">
        <v>16502</v>
      </c>
      <c r="E22" s="60">
        <v>38897</v>
      </c>
    </row>
    <row r="23" spans="3:5" ht="15" customHeight="1" x14ac:dyDescent="0.4">
      <c r="C23" s="52" t="s">
        <v>131</v>
      </c>
      <c r="D23" s="56">
        <v>16330</v>
      </c>
      <c r="E23" s="60">
        <v>38275</v>
      </c>
    </row>
    <row r="24" spans="3:5" ht="15" customHeight="1" x14ac:dyDescent="0.4">
      <c r="C24" s="17" t="s">
        <v>130</v>
      </c>
      <c r="D24" s="55">
        <v>16129</v>
      </c>
      <c r="E24" s="22">
        <v>37768</v>
      </c>
    </row>
    <row r="25" spans="3:5" ht="15" customHeight="1" x14ac:dyDescent="0.4">
      <c r="C25" s="53" t="s">
        <v>129</v>
      </c>
      <c r="D25" s="57">
        <v>15941</v>
      </c>
      <c r="E25" s="61">
        <v>37212</v>
      </c>
    </row>
    <row r="26" spans="3:5" ht="15" customHeight="1" x14ac:dyDescent="0.4">
      <c r="C26" s="19" t="s">
        <v>128</v>
      </c>
      <c r="D26" s="58">
        <v>15739</v>
      </c>
      <c r="E26" s="23">
        <v>36636</v>
      </c>
    </row>
    <row r="27" spans="3:5" ht="15" customHeight="1" x14ac:dyDescent="0.4">
      <c r="D27" s="309" t="s">
        <v>127</v>
      </c>
      <c r="E27" s="309"/>
    </row>
    <row r="28" spans="3:5" ht="15" customHeight="1" x14ac:dyDescent="0.4">
      <c r="C28" s="14" t="s">
        <v>211</v>
      </c>
    </row>
    <row r="29" spans="3:5" ht="15" customHeight="1" x14ac:dyDescent="0.4">
      <c r="D29" s="14"/>
      <c r="E29" s="14"/>
    </row>
    <row r="30" spans="3:5" ht="15" customHeight="1" x14ac:dyDescent="0.4">
      <c r="C30" s="12" t="s">
        <v>61</v>
      </c>
    </row>
    <row r="31" spans="3:5" x14ac:dyDescent="0.4">
      <c r="C31" s="54"/>
      <c r="D31" s="59"/>
      <c r="E31" s="59"/>
    </row>
  </sheetData>
  <mergeCells count="1">
    <mergeCell ref="D27:E27"/>
  </mergeCells>
  <phoneticPr fontId="3"/>
  <hyperlinks>
    <hyperlink ref="C3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2" width="3.375" style="9" customWidth="1"/>
    <col min="3" max="3" width="16.25" style="9" customWidth="1"/>
    <col min="4" max="5" width="11.75" style="9" customWidth="1"/>
    <col min="6" max="6" width="55.5" style="9" bestFit="1" customWidth="1"/>
    <col min="7" max="8" width="9" style="9" customWidth="1"/>
    <col min="9" max="9" width="10" style="9" customWidth="1"/>
    <col min="10" max="10" width="9" style="9" customWidth="1"/>
    <col min="11" max="16384" width="9" style="9"/>
  </cols>
  <sheetData>
    <row r="1" spans="1:9" s="62" customFormat="1" ht="21" customHeight="1" x14ac:dyDescent="0.4">
      <c r="A1" s="11"/>
      <c r="B1" s="13" t="s">
        <v>479</v>
      </c>
      <c r="D1" s="67"/>
      <c r="E1" s="67"/>
      <c r="F1" s="20"/>
    </row>
    <row r="2" spans="1:9" ht="15" customHeight="1" x14ac:dyDescent="0.15">
      <c r="A2" s="63"/>
      <c r="B2" s="64"/>
      <c r="C2" s="14"/>
      <c r="D2" s="68"/>
      <c r="E2" s="68"/>
      <c r="F2" s="14"/>
      <c r="I2" s="85"/>
    </row>
    <row r="3" spans="1:9" ht="15" customHeight="1" x14ac:dyDescent="0.15">
      <c r="A3" s="50"/>
      <c r="B3" s="65"/>
      <c r="C3" s="310" t="s">
        <v>253</v>
      </c>
      <c r="D3" s="69" t="s">
        <v>252</v>
      </c>
      <c r="E3" s="69" t="s">
        <v>251</v>
      </c>
      <c r="I3" s="85"/>
    </row>
    <row r="4" spans="1:9" ht="15" customHeight="1" x14ac:dyDescent="0.4">
      <c r="A4" s="50"/>
      <c r="B4" s="65"/>
      <c r="C4" s="311"/>
      <c r="D4" s="70" t="s">
        <v>57</v>
      </c>
      <c r="E4" s="75" t="s">
        <v>250</v>
      </c>
    </row>
    <row r="5" spans="1:9" ht="15" customHeight="1" x14ac:dyDescent="0.4">
      <c r="A5" s="50"/>
      <c r="B5" s="65"/>
      <c r="C5" s="66" t="s">
        <v>249</v>
      </c>
      <c r="D5" s="71">
        <v>119.08713692946058</v>
      </c>
      <c r="E5" s="76">
        <v>98.469618892970317</v>
      </c>
      <c r="G5" s="28"/>
      <c r="H5" s="28"/>
    </row>
    <row r="6" spans="1:9" ht="15" customHeight="1" x14ac:dyDescent="0.4">
      <c r="A6" s="50"/>
      <c r="B6" s="65"/>
      <c r="C6" s="52" t="s">
        <v>112</v>
      </c>
      <c r="D6" s="72">
        <v>870.70166041778248</v>
      </c>
      <c r="E6" s="77">
        <v>36.416650474917283</v>
      </c>
      <c r="G6" s="28"/>
      <c r="H6" s="28"/>
    </row>
    <row r="7" spans="1:9" ht="15" customHeight="1" x14ac:dyDescent="0.15">
      <c r="A7" s="50"/>
      <c r="B7" s="65"/>
      <c r="C7" s="52" t="s">
        <v>248</v>
      </c>
      <c r="D7" s="72">
        <v>60.071825008161937</v>
      </c>
      <c r="E7" s="77">
        <v>138.6434226213851</v>
      </c>
      <c r="F7" s="80" t="s">
        <v>478</v>
      </c>
      <c r="G7" s="28"/>
      <c r="H7" s="28"/>
      <c r="I7" s="85"/>
    </row>
    <row r="8" spans="1:9" ht="15" customHeight="1" x14ac:dyDescent="0.15">
      <c r="C8" s="52" t="s">
        <v>245</v>
      </c>
      <c r="D8" s="72">
        <v>40.511062636335303</v>
      </c>
      <c r="E8" s="77">
        <v>168.82931817163794</v>
      </c>
      <c r="F8" s="81" t="s">
        <v>109</v>
      </c>
      <c r="G8" s="28"/>
      <c r="H8" s="28"/>
      <c r="I8" s="85"/>
    </row>
    <row r="9" spans="1:9" ht="15" customHeight="1" x14ac:dyDescent="0.15">
      <c r="C9" s="52" t="s">
        <v>237</v>
      </c>
      <c r="D9" s="72">
        <v>17.855849329952918</v>
      </c>
      <c r="E9" s="77">
        <v>254.29886852434268</v>
      </c>
      <c r="F9" s="81" t="s">
        <v>16</v>
      </c>
      <c r="G9" s="28"/>
      <c r="H9" s="28"/>
      <c r="I9" s="85"/>
    </row>
    <row r="10" spans="1:9" ht="15" customHeight="1" x14ac:dyDescent="0.15">
      <c r="C10" s="52" t="s">
        <v>123</v>
      </c>
      <c r="D10" s="72">
        <v>273.72134038800704</v>
      </c>
      <c r="E10" s="77">
        <v>64.950179423110939</v>
      </c>
      <c r="G10" s="28"/>
      <c r="H10" s="28"/>
      <c r="I10" s="85"/>
    </row>
    <row r="11" spans="1:9" ht="15" customHeight="1" x14ac:dyDescent="0.4">
      <c r="C11" s="52" t="s">
        <v>188</v>
      </c>
      <c r="D11" s="72">
        <v>53.496138593195582</v>
      </c>
      <c r="E11" s="77">
        <v>146.91747864069967</v>
      </c>
      <c r="F11" s="81" t="s">
        <v>244</v>
      </c>
      <c r="G11" s="28"/>
      <c r="H11" s="28"/>
    </row>
    <row r="12" spans="1:9" ht="15" customHeight="1" x14ac:dyDescent="0.4">
      <c r="C12" s="52" t="s">
        <v>243</v>
      </c>
      <c r="D12" s="72">
        <v>40.115321252059303</v>
      </c>
      <c r="E12" s="77">
        <v>169.66003291232536</v>
      </c>
      <c r="F12" s="81" t="s">
        <v>241</v>
      </c>
      <c r="G12" s="32"/>
      <c r="H12" s="32"/>
    </row>
    <row r="13" spans="1:9" ht="15" customHeight="1" x14ac:dyDescent="0.4">
      <c r="C13" s="19" t="s">
        <v>240</v>
      </c>
      <c r="D13" s="73">
        <v>9.4035858031467257</v>
      </c>
      <c r="E13" s="78">
        <v>350.4192359305294</v>
      </c>
      <c r="F13" s="81" t="s">
        <v>239</v>
      </c>
      <c r="G13" s="32"/>
      <c r="H13" s="32"/>
    </row>
    <row r="14" spans="1:9" ht="15" customHeight="1" x14ac:dyDescent="0.4">
      <c r="D14" s="74"/>
      <c r="E14" s="79"/>
      <c r="F14" s="32"/>
    </row>
    <row r="15" spans="1:9" ht="15" customHeight="1" x14ac:dyDescent="0.4"/>
    <row r="16" spans="1:9" ht="15" customHeight="1" x14ac:dyDescent="0.4">
      <c r="F16" s="82"/>
      <c r="H16" s="83"/>
    </row>
    <row r="17" spans="3:8" ht="15" customHeight="1" x14ac:dyDescent="0.4">
      <c r="F17" s="14"/>
      <c r="H17" s="83"/>
    </row>
    <row r="18" spans="3:8" ht="15" customHeight="1" x14ac:dyDescent="0.4">
      <c r="F18" s="14"/>
      <c r="H18" s="84"/>
    </row>
    <row r="19" spans="3:8" ht="15" customHeight="1" x14ac:dyDescent="0.4">
      <c r="F19" s="14"/>
      <c r="H19" s="84"/>
    </row>
    <row r="20" spans="3:8" ht="15" customHeight="1" x14ac:dyDescent="0.4">
      <c r="C20" s="12" t="s">
        <v>61</v>
      </c>
      <c r="H20" s="84"/>
    </row>
    <row r="21" spans="3:8" x14ac:dyDescent="0.4">
      <c r="D21" s="59"/>
      <c r="E21" s="59"/>
    </row>
    <row r="37" spans="7:7" x14ac:dyDescent="0.4">
      <c r="G37" s="9">
        <v>17469</v>
      </c>
    </row>
  </sheetData>
  <mergeCells count="1">
    <mergeCell ref="C3:C4"/>
  </mergeCells>
  <phoneticPr fontId="3"/>
  <hyperlinks>
    <hyperlink ref="C2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/>
  <colBreaks count="1" manualBreakCount="1">
    <brk id="8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3.375" style="9" customWidth="1"/>
    <col min="2" max="2" width="4.5" style="9" customWidth="1"/>
    <col min="3" max="3" width="20.25" style="9" bestFit="1" customWidth="1"/>
    <col min="4" max="6" width="20" style="9" bestFit="1" customWidth="1"/>
    <col min="7" max="7" width="13.375" style="9" customWidth="1"/>
    <col min="8" max="8" width="10" style="9" customWidth="1"/>
    <col min="9" max="9" width="9" style="9" customWidth="1"/>
    <col min="10" max="16384" width="9" style="9"/>
  </cols>
  <sheetData>
    <row r="1" spans="1:8" s="62" customFormat="1" ht="21" customHeight="1" x14ac:dyDescent="0.4">
      <c r="A1" s="11"/>
      <c r="B1" s="13" t="s">
        <v>319</v>
      </c>
      <c r="D1" s="20"/>
    </row>
    <row r="2" spans="1:8" ht="15" customHeight="1" x14ac:dyDescent="0.15">
      <c r="A2" s="63"/>
      <c r="C2" s="83"/>
      <c r="D2" s="14"/>
      <c r="G2" s="85"/>
      <c r="H2" s="85"/>
    </row>
    <row r="3" spans="1:8" ht="15" customHeight="1" x14ac:dyDescent="0.15">
      <c r="A3" s="50"/>
      <c r="C3" s="86"/>
      <c r="D3" s="89" t="s">
        <v>268</v>
      </c>
      <c r="E3" s="89" t="s">
        <v>10</v>
      </c>
      <c r="F3" s="85"/>
      <c r="G3" s="85"/>
      <c r="H3" s="85"/>
    </row>
    <row r="4" spans="1:8" ht="15" customHeight="1" x14ac:dyDescent="0.4">
      <c r="A4" s="50"/>
      <c r="C4" s="87" t="s">
        <v>82</v>
      </c>
      <c r="D4" s="90" t="s">
        <v>262</v>
      </c>
      <c r="E4" s="90" t="s">
        <v>266</v>
      </c>
      <c r="F4" s="32"/>
    </row>
    <row r="5" spans="1:8" ht="15" customHeight="1" x14ac:dyDescent="0.4">
      <c r="A5" s="50"/>
      <c r="C5" s="87" t="s">
        <v>265</v>
      </c>
      <c r="D5" s="90" t="s">
        <v>262</v>
      </c>
      <c r="E5" s="90" t="s">
        <v>255</v>
      </c>
    </row>
    <row r="6" spans="1:8" ht="15" customHeight="1" x14ac:dyDescent="0.4">
      <c r="A6" s="50"/>
      <c r="C6" s="87" t="s">
        <v>258</v>
      </c>
      <c r="D6" s="90" t="s">
        <v>256</v>
      </c>
      <c r="E6" s="90" t="s">
        <v>255</v>
      </c>
    </row>
    <row r="7" spans="1:8" ht="15" customHeight="1" x14ac:dyDescent="0.15">
      <c r="A7" s="50"/>
      <c r="E7" s="88" t="s">
        <v>91</v>
      </c>
      <c r="G7" s="85"/>
      <c r="H7" s="85"/>
    </row>
    <row r="8" spans="1:8" ht="15" customHeight="1" x14ac:dyDescent="0.15">
      <c r="A8" s="50"/>
      <c r="E8" s="10"/>
      <c r="G8" s="85"/>
      <c r="H8" s="85"/>
    </row>
    <row r="9" spans="1:8" ht="15" customHeight="1" x14ac:dyDescent="0.15">
      <c r="C9" s="12" t="s">
        <v>61</v>
      </c>
      <c r="D9" s="32"/>
      <c r="E9" s="10"/>
      <c r="G9" s="85"/>
      <c r="H9" s="85"/>
    </row>
    <row r="10" spans="1:8" ht="15" customHeight="1" x14ac:dyDescent="0.15">
      <c r="C10" s="312"/>
      <c r="D10" s="312"/>
      <c r="E10" s="312"/>
      <c r="G10" s="85"/>
      <c r="H10" s="85"/>
    </row>
    <row r="11" spans="1:8" ht="15" customHeight="1" x14ac:dyDescent="0.15">
      <c r="G11" s="85"/>
      <c r="H11" s="85"/>
    </row>
    <row r="12" spans="1:8" ht="15" customHeight="1" x14ac:dyDescent="0.4"/>
    <row r="13" spans="1:8" ht="15" customHeight="1" x14ac:dyDescent="0.4"/>
    <row r="14" spans="1:8" ht="15" customHeight="1" x14ac:dyDescent="0.4"/>
    <row r="15" spans="1:8" ht="15" customHeight="1" x14ac:dyDescent="0.4"/>
    <row r="16" spans="1:8" ht="15" customHeight="1" x14ac:dyDescent="0.4"/>
    <row r="17" spans="2:3" ht="15" customHeight="1" x14ac:dyDescent="0.4"/>
    <row r="18" spans="2:3" ht="15" customHeight="1" x14ac:dyDescent="0.4"/>
    <row r="19" spans="2:3" ht="15" customHeight="1" x14ac:dyDescent="0.4">
      <c r="C19" s="10"/>
    </row>
    <row r="20" spans="2:3" ht="15" customHeight="1" x14ac:dyDescent="0.4">
      <c r="C20" s="30"/>
    </row>
    <row r="21" spans="2:3" ht="15" customHeight="1" x14ac:dyDescent="0.4">
      <c r="C21" s="59"/>
    </row>
    <row r="22" spans="2:3" ht="15" customHeight="1" x14ac:dyDescent="0.4">
      <c r="C22" s="59"/>
    </row>
    <row r="23" spans="2:3" ht="15" customHeight="1" x14ac:dyDescent="0.4">
      <c r="C23" s="59"/>
    </row>
    <row r="24" spans="2:3" ht="15" customHeight="1" x14ac:dyDescent="0.4">
      <c r="B24" s="10"/>
      <c r="C24" s="59"/>
    </row>
    <row r="25" spans="2:3" ht="15" customHeight="1" x14ac:dyDescent="0.4">
      <c r="B25" s="30"/>
      <c r="C25" s="59"/>
    </row>
    <row r="26" spans="2:3" ht="15" customHeight="1" x14ac:dyDescent="0.4">
      <c r="B26" s="14"/>
      <c r="C26" s="59"/>
    </row>
    <row r="27" spans="2:3" x14ac:dyDescent="0.4">
      <c r="B27" s="14"/>
      <c r="C27" s="59"/>
    </row>
    <row r="28" spans="2:3" x14ac:dyDescent="0.4">
      <c r="B28" s="14"/>
      <c r="C28" s="59"/>
    </row>
    <row r="29" spans="2:3" x14ac:dyDescent="0.4">
      <c r="B29" s="14"/>
      <c r="C29" s="59"/>
    </row>
    <row r="30" spans="2:3" x14ac:dyDescent="0.4">
      <c r="B30" s="14"/>
    </row>
    <row r="31" spans="2:3" x14ac:dyDescent="0.4">
      <c r="B31" s="14"/>
    </row>
    <row r="32" spans="2:3" x14ac:dyDescent="0.4">
      <c r="B32" s="14"/>
    </row>
    <row r="33" spans="2:7" x14ac:dyDescent="0.4">
      <c r="B33" s="14"/>
    </row>
    <row r="34" spans="2:7" x14ac:dyDescent="0.4">
      <c r="B34" s="14"/>
    </row>
    <row r="37" spans="2:7" x14ac:dyDescent="0.4">
      <c r="G37" s="9">
        <v>17469</v>
      </c>
    </row>
  </sheetData>
  <mergeCells count="1">
    <mergeCell ref="C10:E10"/>
  </mergeCells>
  <phoneticPr fontId="3"/>
  <hyperlinks>
    <hyperlink ref="C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 alignWithMargins="0"/>
  <colBreaks count="1" manualBreakCount="1">
    <brk id="7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SheetLayoutView="100" workbookViewId="0">
      <pane xSplit="1" ySplit="1" topLeftCell="B26" activePane="bottomRight" state="frozen"/>
      <selection pane="topRight"/>
      <selection pane="bottomLeft"/>
      <selection pane="bottomRight" activeCell="G37" sqref="G37"/>
    </sheetView>
  </sheetViews>
  <sheetFormatPr defaultRowHeight="13.5" x14ac:dyDescent="0.4"/>
  <cols>
    <col min="1" max="1" width="3.375" style="9" customWidth="1"/>
    <col min="2" max="2" width="4.375" style="9" customWidth="1"/>
    <col min="3" max="3" width="12.625" style="9" customWidth="1"/>
    <col min="4" max="5" width="8.625" style="9" customWidth="1"/>
    <col min="6" max="7" width="7.625" style="9" customWidth="1"/>
    <col min="8" max="8" width="12.625" style="9" customWidth="1"/>
    <col min="9" max="10" width="8.625" style="9" customWidth="1"/>
    <col min="11" max="12" width="7.625" style="9" customWidth="1"/>
    <col min="13" max="13" width="9" style="9" customWidth="1"/>
    <col min="14" max="16384" width="9" style="9"/>
  </cols>
  <sheetData>
    <row r="1" spans="1:12" s="62" customFormat="1" ht="21" customHeight="1" x14ac:dyDescent="0.4">
      <c r="A1" s="11"/>
      <c r="B1" s="13" t="s">
        <v>447</v>
      </c>
      <c r="E1" s="9"/>
      <c r="F1" s="98"/>
      <c r="G1" s="9"/>
      <c r="H1" s="14"/>
      <c r="I1" s="32"/>
      <c r="J1" s="32"/>
      <c r="K1" s="14"/>
      <c r="L1" s="14"/>
    </row>
    <row r="2" spans="1:12" ht="11.25" customHeight="1" x14ac:dyDescent="0.15">
      <c r="A2" s="85"/>
      <c r="B2" s="85"/>
      <c r="D2" s="14"/>
      <c r="E2" s="14"/>
      <c r="F2" s="14"/>
      <c r="G2" s="14"/>
      <c r="H2" s="14"/>
      <c r="I2" s="32"/>
      <c r="J2" s="32"/>
      <c r="K2" s="313" t="s">
        <v>209</v>
      </c>
      <c r="L2" s="313"/>
    </row>
    <row r="3" spans="1:12" ht="11.25" customHeight="1" x14ac:dyDescent="0.15">
      <c r="A3" s="85"/>
      <c r="B3" s="85"/>
      <c r="C3" s="51" t="s">
        <v>390</v>
      </c>
      <c r="D3" s="51" t="s">
        <v>189</v>
      </c>
      <c r="E3" s="51" t="s">
        <v>387</v>
      </c>
      <c r="F3" s="51" t="s">
        <v>205</v>
      </c>
      <c r="G3" s="51" t="s">
        <v>204</v>
      </c>
      <c r="H3" s="51" t="s">
        <v>390</v>
      </c>
      <c r="I3" s="51" t="s">
        <v>189</v>
      </c>
      <c r="J3" s="51" t="s">
        <v>387</v>
      </c>
      <c r="K3" s="51" t="s">
        <v>205</v>
      </c>
      <c r="L3" s="51" t="s">
        <v>204</v>
      </c>
    </row>
    <row r="4" spans="1:12" ht="11.25" customHeight="1" x14ac:dyDescent="0.4">
      <c r="C4" s="66" t="s">
        <v>342</v>
      </c>
      <c r="D4" s="95">
        <f>D6+D59+I5+I15+I26+I33+I49+I53+I65</f>
        <v>11256</v>
      </c>
      <c r="E4" s="95">
        <f>E6+E59+J5+J15+J26+J33+J49+J53+J65</f>
        <v>28700</v>
      </c>
      <c r="F4" s="95">
        <f>F6+F59+K5+K15+K26+K33+K49+K53+K65</f>
        <v>13779</v>
      </c>
      <c r="G4" s="95">
        <f>G6+G59+L5+L15+L26+L33+L49+L53+L65</f>
        <v>14921</v>
      </c>
      <c r="H4" s="100"/>
      <c r="I4" s="100"/>
      <c r="J4" s="100"/>
      <c r="K4" s="100"/>
      <c r="L4" s="100"/>
    </row>
    <row r="5" spans="1:12" ht="11.25" customHeight="1" x14ac:dyDescent="0.4">
      <c r="C5" s="91"/>
      <c r="D5" s="96"/>
      <c r="E5" s="96"/>
      <c r="F5" s="96"/>
      <c r="G5" s="96"/>
      <c r="H5" s="92" t="s">
        <v>29</v>
      </c>
      <c r="I5" s="45">
        <f>SUM(I6:I13)</f>
        <v>427</v>
      </c>
      <c r="J5" s="45">
        <f>SUM(J6:J13)</f>
        <v>1300</v>
      </c>
      <c r="K5" s="45">
        <f>SUM(K6:K13)</f>
        <v>632</v>
      </c>
      <c r="L5" s="45">
        <f>SUM(L6:L13)</f>
        <v>668</v>
      </c>
    </row>
    <row r="6" spans="1:12" ht="11.25" customHeight="1" x14ac:dyDescent="0.4">
      <c r="C6" s="52" t="s">
        <v>4</v>
      </c>
      <c r="D6" s="45">
        <f>SUM(D7:D57)</f>
        <v>7952</v>
      </c>
      <c r="E6" s="45">
        <f>SUM(E7:E57)</f>
        <v>19995</v>
      </c>
      <c r="F6" s="45">
        <f>SUM(F7:F57)</f>
        <v>9578</v>
      </c>
      <c r="G6" s="45">
        <f>SUM(G7:G57)</f>
        <v>10417</v>
      </c>
      <c r="H6" s="92" t="s">
        <v>386</v>
      </c>
      <c r="I6" s="45">
        <v>65</v>
      </c>
      <c r="J6" s="45">
        <f t="shared" ref="J6:J12" si="0">SUM(K6:L6)</f>
        <v>203</v>
      </c>
      <c r="K6" s="45">
        <v>95</v>
      </c>
      <c r="L6" s="45">
        <v>108</v>
      </c>
    </row>
    <row r="7" spans="1:12" ht="11.25" customHeight="1" x14ac:dyDescent="0.15">
      <c r="A7" s="85"/>
      <c r="B7" s="85"/>
      <c r="C7" s="52" t="s">
        <v>384</v>
      </c>
      <c r="D7" s="45">
        <v>53</v>
      </c>
      <c r="E7" s="45">
        <f t="shared" ref="E7:E57" si="1">SUM(F7:G7)</f>
        <v>109</v>
      </c>
      <c r="F7" s="45">
        <v>46</v>
      </c>
      <c r="G7" s="45">
        <v>63</v>
      </c>
      <c r="H7" s="92" t="s">
        <v>176</v>
      </c>
      <c r="I7" s="45">
        <v>79</v>
      </c>
      <c r="J7" s="45">
        <f t="shared" si="0"/>
        <v>241</v>
      </c>
      <c r="K7" s="45">
        <v>120</v>
      </c>
      <c r="L7" s="45">
        <v>121</v>
      </c>
    </row>
    <row r="8" spans="1:12" ht="11.25" customHeight="1" x14ac:dyDescent="0.15">
      <c r="A8" s="85"/>
      <c r="B8" s="85"/>
      <c r="C8" s="52" t="s">
        <v>383</v>
      </c>
      <c r="D8" s="45">
        <v>36</v>
      </c>
      <c r="E8" s="45">
        <f t="shared" si="1"/>
        <v>102</v>
      </c>
      <c r="F8" s="45">
        <v>46</v>
      </c>
      <c r="G8" s="45">
        <v>56</v>
      </c>
      <c r="H8" s="92" t="s">
        <v>227</v>
      </c>
      <c r="I8" s="45">
        <v>80</v>
      </c>
      <c r="J8" s="45">
        <f t="shared" si="0"/>
        <v>241</v>
      </c>
      <c r="K8" s="45">
        <v>113</v>
      </c>
      <c r="L8" s="45">
        <v>128</v>
      </c>
    </row>
    <row r="9" spans="1:12" ht="11.25" customHeight="1" x14ac:dyDescent="0.15">
      <c r="A9" s="85"/>
      <c r="B9" s="85"/>
      <c r="C9" s="52" t="s">
        <v>382</v>
      </c>
      <c r="D9" s="45">
        <v>41</v>
      </c>
      <c r="E9" s="45">
        <f t="shared" si="1"/>
        <v>101</v>
      </c>
      <c r="F9" s="45">
        <v>48</v>
      </c>
      <c r="G9" s="45">
        <v>53</v>
      </c>
      <c r="H9" s="92" t="s">
        <v>379</v>
      </c>
      <c r="I9" s="45">
        <v>105</v>
      </c>
      <c r="J9" s="45">
        <f t="shared" si="0"/>
        <v>311</v>
      </c>
      <c r="K9" s="45">
        <v>158</v>
      </c>
      <c r="L9" s="45">
        <v>153</v>
      </c>
    </row>
    <row r="10" spans="1:12" ht="11.25" customHeight="1" x14ac:dyDescent="0.15">
      <c r="A10" s="85"/>
      <c r="B10" s="85"/>
      <c r="C10" s="52" t="s">
        <v>378</v>
      </c>
      <c r="D10" s="45">
        <v>40</v>
      </c>
      <c r="E10" s="45">
        <f t="shared" si="1"/>
        <v>102</v>
      </c>
      <c r="F10" s="45">
        <v>54</v>
      </c>
      <c r="G10" s="45">
        <v>48</v>
      </c>
      <c r="H10" s="92" t="s">
        <v>156</v>
      </c>
      <c r="I10" s="45">
        <v>84</v>
      </c>
      <c r="J10" s="45">
        <f t="shared" si="0"/>
        <v>274</v>
      </c>
      <c r="K10" s="45">
        <v>130</v>
      </c>
      <c r="L10" s="45">
        <v>144</v>
      </c>
    </row>
    <row r="11" spans="1:12" ht="11.25" customHeight="1" x14ac:dyDescent="0.4">
      <c r="C11" s="52" t="s">
        <v>376</v>
      </c>
      <c r="D11" s="45">
        <v>40</v>
      </c>
      <c r="E11" s="45">
        <f t="shared" si="1"/>
        <v>90</v>
      </c>
      <c r="F11" s="45">
        <v>40</v>
      </c>
      <c r="G11" s="45">
        <v>50</v>
      </c>
      <c r="H11" s="92" t="s">
        <v>375</v>
      </c>
      <c r="I11" s="45">
        <v>11</v>
      </c>
      <c r="J11" s="45">
        <f t="shared" si="0"/>
        <v>24</v>
      </c>
      <c r="K11" s="45">
        <v>13</v>
      </c>
      <c r="L11" s="45">
        <v>11</v>
      </c>
    </row>
    <row r="12" spans="1:12" ht="11.25" customHeight="1" x14ac:dyDescent="0.4">
      <c r="C12" s="52" t="s">
        <v>374</v>
      </c>
      <c r="D12" s="45">
        <v>25</v>
      </c>
      <c r="E12" s="45">
        <f t="shared" si="1"/>
        <v>46</v>
      </c>
      <c r="F12" s="45">
        <v>21</v>
      </c>
      <c r="G12" s="45">
        <v>25</v>
      </c>
      <c r="H12" s="92" t="s">
        <v>372</v>
      </c>
      <c r="I12" s="45">
        <v>3</v>
      </c>
      <c r="J12" s="45">
        <f t="shared" si="0"/>
        <v>6</v>
      </c>
      <c r="K12" s="45">
        <v>3</v>
      </c>
      <c r="L12" s="45">
        <v>3</v>
      </c>
    </row>
    <row r="13" spans="1:12" ht="11.25" customHeight="1" x14ac:dyDescent="0.4">
      <c r="C13" s="52" t="s">
        <v>43</v>
      </c>
      <c r="D13" s="45">
        <v>62</v>
      </c>
      <c r="E13" s="45">
        <f t="shared" si="1"/>
        <v>135</v>
      </c>
      <c r="F13" s="45">
        <v>62</v>
      </c>
      <c r="G13" s="45">
        <v>73</v>
      </c>
      <c r="H13" s="92" t="s">
        <v>371</v>
      </c>
      <c r="I13" s="97" t="s">
        <v>287</v>
      </c>
      <c r="J13" s="97" t="s">
        <v>287</v>
      </c>
      <c r="K13" s="97" t="s">
        <v>287</v>
      </c>
      <c r="L13" s="97" t="s">
        <v>287</v>
      </c>
    </row>
    <row r="14" spans="1:12" ht="11.25" customHeight="1" x14ac:dyDescent="0.4">
      <c r="C14" s="52" t="s">
        <v>369</v>
      </c>
      <c r="D14" s="45">
        <v>130</v>
      </c>
      <c r="E14" s="45">
        <f t="shared" si="1"/>
        <v>329</v>
      </c>
      <c r="F14" s="45">
        <v>161</v>
      </c>
      <c r="G14" s="45">
        <v>168</v>
      </c>
      <c r="H14" s="100"/>
      <c r="I14" s="45"/>
      <c r="J14" s="45"/>
      <c r="K14" s="45"/>
      <c r="L14" s="45"/>
    </row>
    <row r="15" spans="1:12" ht="11.25" customHeight="1" x14ac:dyDescent="0.4">
      <c r="C15" s="52" t="s">
        <v>145</v>
      </c>
      <c r="D15" s="45">
        <v>146</v>
      </c>
      <c r="E15" s="45">
        <f t="shared" si="1"/>
        <v>356</v>
      </c>
      <c r="F15" s="45">
        <v>164</v>
      </c>
      <c r="G15" s="45">
        <v>192</v>
      </c>
      <c r="H15" s="92" t="s">
        <v>337</v>
      </c>
      <c r="I15" s="45">
        <f>SUM(I16:I24)</f>
        <v>340</v>
      </c>
      <c r="J15" s="45">
        <f>SUM(J16:J24)</f>
        <v>986</v>
      </c>
      <c r="K15" s="45">
        <f>SUM(K16:K24)</f>
        <v>476</v>
      </c>
      <c r="L15" s="45">
        <f>SUM(L16:L24)</f>
        <v>510</v>
      </c>
    </row>
    <row r="16" spans="1:12" ht="11.25" customHeight="1" x14ac:dyDescent="0.4">
      <c r="C16" s="52" t="s">
        <v>315</v>
      </c>
      <c r="D16" s="45">
        <v>54</v>
      </c>
      <c r="E16" s="45">
        <f t="shared" si="1"/>
        <v>108</v>
      </c>
      <c r="F16" s="45">
        <v>43</v>
      </c>
      <c r="G16" s="45">
        <v>65</v>
      </c>
      <c r="H16" s="92" t="s">
        <v>367</v>
      </c>
      <c r="I16" s="45">
        <v>93</v>
      </c>
      <c r="J16" s="45">
        <f t="shared" ref="J16:J23" si="2">SUM(K16:L16)</f>
        <v>300</v>
      </c>
      <c r="K16" s="45">
        <v>148</v>
      </c>
      <c r="L16" s="45">
        <v>152</v>
      </c>
    </row>
    <row r="17" spans="3:12" ht="11.25" customHeight="1" x14ac:dyDescent="0.4">
      <c r="C17" s="52" t="s">
        <v>364</v>
      </c>
      <c r="D17" s="45">
        <v>37</v>
      </c>
      <c r="E17" s="45">
        <f t="shared" si="1"/>
        <v>98</v>
      </c>
      <c r="F17" s="45">
        <v>46</v>
      </c>
      <c r="G17" s="45">
        <v>52</v>
      </c>
      <c r="H17" s="92" t="s">
        <v>363</v>
      </c>
      <c r="I17" s="45">
        <v>52</v>
      </c>
      <c r="J17" s="45">
        <f t="shared" si="2"/>
        <v>186</v>
      </c>
      <c r="K17" s="45">
        <v>97</v>
      </c>
      <c r="L17" s="45">
        <v>89</v>
      </c>
    </row>
    <row r="18" spans="3:12" ht="11.25" customHeight="1" x14ac:dyDescent="0.4">
      <c r="C18" s="52" t="s">
        <v>362</v>
      </c>
      <c r="D18" s="45">
        <v>370</v>
      </c>
      <c r="E18" s="45">
        <f t="shared" si="1"/>
        <v>865</v>
      </c>
      <c r="F18" s="45">
        <v>384</v>
      </c>
      <c r="G18" s="45">
        <v>481</v>
      </c>
      <c r="H18" s="92" t="s">
        <v>361</v>
      </c>
      <c r="I18" s="45">
        <v>58</v>
      </c>
      <c r="J18" s="45">
        <f t="shared" si="2"/>
        <v>143</v>
      </c>
      <c r="K18" s="45">
        <v>64</v>
      </c>
      <c r="L18" s="45">
        <v>79</v>
      </c>
    </row>
    <row r="19" spans="3:12" ht="11.25" customHeight="1" x14ac:dyDescent="0.4">
      <c r="C19" s="92" t="s">
        <v>360</v>
      </c>
      <c r="D19" s="45">
        <v>176</v>
      </c>
      <c r="E19" s="45">
        <f t="shared" si="1"/>
        <v>473</v>
      </c>
      <c r="F19" s="45">
        <v>234</v>
      </c>
      <c r="G19" s="45">
        <v>239</v>
      </c>
      <c r="H19" s="92" t="s">
        <v>359</v>
      </c>
      <c r="I19" s="45">
        <v>28</v>
      </c>
      <c r="J19" s="45">
        <f t="shared" si="2"/>
        <v>67</v>
      </c>
      <c r="K19" s="45">
        <v>32</v>
      </c>
      <c r="L19" s="45">
        <v>35</v>
      </c>
    </row>
    <row r="20" spans="3:12" ht="11.25" customHeight="1" x14ac:dyDescent="0.4">
      <c r="C20" s="92" t="s">
        <v>55</v>
      </c>
      <c r="D20" s="45">
        <v>77</v>
      </c>
      <c r="E20" s="45">
        <f t="shared" si="1"/>
        <v>162</v>
      </c>
      <c r="F20" s="45">
        <v>74</v>
      </c>
      <c r="G20" s="45">
        <v>88</v>
      </c>
      <c r="H20" s="92" t="s">
        <v>68</v>
      </c>
      <c r="I20" s="45">
        <v>21</v>
      </c>
      <c r="J20" s="45">
        <f t="shared" si="2"/>
        <v>64</v>
      </c>
      <c r="K20" s="45">
        <v>28</v>
      </c>
      <c r="L20" s="45">
        <v>36</v>
      </c>
    </row>
    <row r="21" spans="3:12" ht="11.25" customHeight="1" x14ac:dyDescent="0.4">
      <c r="C21" s="92" t="s">
        <v>291</v>
      </c>
      <c r="D21" s="45">
        <v>50</v>
      </c>
      <c r="E21" s="45">
        <f t="shared" si="1"/>
        <v>123</v>
      </c>
      <c r="F21" s="45">
        <v>61</v>
      </c>
      <c r="G21" s="45">
        <v>62</v>
      </c>
      <c r="H21" s="92" t="s">
        <v>358</v>
      </c>
      <c r="I21" s="45">
        <v>39</v>
      </c>
      <c r="J21" s="45">
        <f t="shared" si="2"/>
        <v>100</v>
      </c>
      <c r="K21" s="45">
        <v>45</v>
      </c>
      <c r="L21" s="45">
        <v>55</v>
      </c>
    </row>
    <row r="22" spans="3:12" ht="11.25" customHeight="1" x14ac:dyDescent="0.4">
      <c r="C22" s="92" t="s">
        <v>357</v>
      </c>
      <c r="D22" s="45">
        <v>131</v>
      </c>
      <c r="E22" s="45">
        <f t="shared" si="1"/>
        <v>296</v>
      </c>
      <c r="F22" s="45">
        <v>147</v>
      </c>
      <c r="G22" s="45">
        <v>149</v>
      </c>
      <c r="H22" s="92" t="s">
        <v>33</v>
      </c>
      <c r="I22" s="45">
        <v>46</v>
      </c>
      <c r="J22" s="45">
        <f t="shared" si="2"/>
        <v>118</v>
      </c>
      <c r="K22" s="45">
        <v>59</v>
      </c>
      <c r="L22" s="45">
        <v>59</v>
      </c>
    </row>
    <row r="23" spans="3:12" ht="11.25" customHeight="1" x14ac:dyDescent="0.4">
      <c r="C23" s="92" t="s">
        <v>356</v>
      </c>
      <c r="D23" s="45">
        <v>226</v>
      </c>
      <c r="E23" s="45">
        <f t="shared" si="1"/>
        <v>574</v>
      </c>
      <c r="F23" s="45">
        <v>279</v>
      </c>
      <c r="G23" s="45">
        <v>295</v>
      </c>
      <c r="H23" s="92" t="s">
        <v>354</v>
      </c>
      <c r="I23" s="45">
        <v>3</v>
      </c>
      <c r="J23" s="45">
        <f t="shared" si="2"/>
        <v>8</v>
      </c>
      <c r="K23" s="45">
        <v>3</v>
      </c>
      <c r="L23" s="45">
        <v>5</v>
      </c>
    </row>
    <row r="24" spans="3:12" ht="11.25" customHeight="1" x14ac:dyDescent="0.4">
      <c r="C24" s="92" t="s">
        <v>46</v>
      </c>
      <c r="D24" s="45">
        <v>173</v>
      </c>
      <c r="E24" s="45">
        <f t="shared" si="1"/>
        <v>468</v>
      </c>
      <c r="F24" s="45">
        <v>225</v>
      </c>
      <c r="G24" s="45">
        <v>243</v>
      </c>
      <c r="H24" s="92" t="s">
        <v>351</v>
      </c>
      <c r="I24" s="97" t="s">
        <v>287</v>
      </c>
      <c r="J24" s="97" t="s">
        <v>287</v>
      </c>
      <c r="K24" s="97" t="s">
        <v>287</v>
      </c>
      <c r="L24" s="97" t="s">
        <v>287</v>
      </c>
    </row>
    <row r="25" spans="3:12" ht="11.25" customHeight="1" x14ac:dyDescent="0.4">
      <c r="C25" s="92" t="s">
        <v>34</v>
      </c>
      <c r="D25" s="45">
        <v>52</v>
      </c>
      <c r="E25" s="45">
        <f t="shared" si="1"/>
        <v>115</v>
      </c>
      <c r="F25" s="45">
        <v>53</v>
      </c>
      <c r="G25" s="45">
        <v>62</v>
      </c>
      <c r="H25" s="92"/>
      <c r="I25" s="45"/>
      <c r="J25" s="45"/>
      <c r="K25" s="45"/>
      <c r="L25" s="45"/>
    </row>
    <row r="26" spans="3:12" ht="11.25" customHeight="1" x14ac:dyDescent="0.4">
      <c r="C26" s="92" t="s">
        <v>35</v>
      </c>
      <c r="D26" s="45">
        <v>41</v>
      </c>
      <c r="E26" s="45">
        <f t="shared" si="1"/>
        <v>89</v>
      </c>
      <c r="F26" s="45">
        <v>41</v>
      </c>
      <c r="G26" s="45">
        <v>48</v>
      </c>
      <c r="H26" s="92" t="s">
        <v>30</v>
      </c>
      <c r="I26" s="45">
        <f>SUM(I27:I31)</f>
        <v>321</v>
      </c>
      <c r="J26" s="45">
        <f>SUM(J27:J31)</f>
        <v>917</v>
      </c>
      <c r="K26" s="45">
        <f>SUM(K27:K31)</f>
        <v>457</v>
      </c>
      <c r="L26" s="45">
        <f>SUM(L27:L31)</f>
        <v>460</v>
      </c>
    </row>
    <row r="27" spans="3:12" ht="11.25" customHeight="1" x14ac:dyDescent="0.4">
      <c r="C27" s="92" t="s">
        <v>242</v>
      </c>
      <c r="D27" s="45">
        <v>143</v>
      </c>
      <c r="E27" s="45">
        <f t="shared" si="1"/>
        <v>346</v>
      </c>
      <c r="F27" s="45">
        <v>159</v>
      </c>
      <c r="G27" s="45">
        <v>187</v>
      </c>
      <c r="H27" s="92" t="s">
        <v>350</v>
      </c>
      <c r="I27" s="45">
        <v>108</v>
      </c>
      <c r="J27" s="45">
        <f>SUM(K27:L27)</f>
        <v>295</v>
      </c>
      <c r="K27" s="45">
        <v>149</v>
      </c>
      <c r="L27" s="45">
        <v>146</v>
      </c>
    </row>
    <row r="28" spans="3:12" ht="11.25" customHeight="1" x14ac:dyDescent="0.4">
      <c r="C28" s="92" t="s">
        <v>347</v>
      </c>
      <c r="D28" s="45">
        <v>73</v>
      </c>
      <c r="E28" s="45">
        <f t="shared" si="1"/>
        <v>154</v>
      </c>
      <c r="F28" s="45">
        <v>75</v>
      </c>
      <c r="G28" s="45">
        <v>79</v>
      </c>
      <c r="H28" s="92" t="s">
        <v>346</v>
      </c>
      <c r="I28" s="45">
        <v>71</v>
      </c>
      <c r="J28" s="45">
        <f>SUM(K28:L28)</f>
        <v>203</v>
      </c>
      <c r="K28" s="45">
        <v>94</v>
      </c>
      <c r="L28" s="45">
        <v>109</v>
      </c>
    </row>
    <row r="29" spans="3:12" ht="11.25" customHeight="1" x14ac:dyDescent="0.4">
      <c r="C29" s="92" t="s">
        <v>345</v>
      </c>
      <c r="D29" s="45">
        <v>34</v>
      </c>
      <c r="E29" s="45">
        <f t="shared" si="1"/>
        <v>87</v>
      </c>
      <c r="F29" s="45">
        <v>46</v>
      </c>
      <c r="G29" s="45">
        <v>41</v>
      </c>
      <c r="H29" s="92" t="s">
        <v>343</v>
      </c>
      <c r="I29" s="45">
        <v>69</v>
      </c>
      <c r="J29" s="45">
        <f>SUM(K29:L29)</f>
        <v>202</v>
      </c>
      <c r="K29" s="45">
        <v>107</v>
      </c>
      <c r="L29" s="45">
        <v>95</v>
      </c>
    </row>
    <row r="30" spans="3:12" ht="11.25" customHeight="1" x14ac:dyDescent="0.4">
      <c r="C30" s="92" t="s">
        <v>41</v>
      </c>
      <c r="D30" s="45">
        <v>17</v>
      </c>
      <c r="E30" s="45">
        <f t="shared" si="1"/>
        <v>38</v>
      </c>
      <c r="F30" s="45">
        <v>18</v>
      </c>
      <c r="G30" s="45">
        <v>20</v>
      </c>
      <c r="H30" s="92" t="s">
        <v>259</v>
      </c>
      <c r="I30" s="45">
        <v>72</v>
      </c>
      <c r="J30" s="45">
        <f>SUM(K30:L30)</f>
        <v>215</v>
      </c>
      <c r="K30" s="45">
        <v>106</v>
      </c>
      <c r="L30" s="45">
        <v>109</v>
      </c>
    </row>
    <row r="31" spans="3:12" ht="11.25" customHeight="1" x14ac:dyDescent="0.4">
      <c r="C31" s="92" t="s">
        <v>341</v>
      </c>
      <c r="D31" s="45">
        <v>18</v>
      </c>
      <c r="E31" s="45">
        <f t="shared" si="1"/>
        <v>37</v>
      </c>
      <c r="F31" s="45">
        <v>19</v>
      </c>
      <c r="G31" s="45">
        <v>18</v>
      </c>
      <c r="H31" s="92" t="s">
        <v>340</v>
      </c>
      <c r="I31" s="45">
        <v>1</v>
      </c>
      <c r="J31" s="45">
        <f>SUM(K31:L31)</f>
        <v>2</v>
      </c>
      <c r="K31" s="45">
        <v>1</v>
      </c>
      <c r="L31" s="45">
        <v>1</v>
      </c>
    </row>
    <row r="32" spans="3:12" ht="11.25" customHeight="1" x14ac:dyDescent="0.4">
      <c r="C32" s="92" t="s">
        <v>339</v>
      </c>
      <c r="D32" s="45">
        <v>131</v>
      </c>
      <c r="E32" s="45">
        <f t="shared" si="1"/>
        <v>306</v>
      </c>
      <c r="F32" s="45">
        <v>151</v>
      </c>
      <c r="G32" s="45">
        <v>155</v>
      </c>
      <c r="H32" s="92"/>
      <c r="I32" s="45"/>
      <c r="J32" s="45"/>
      <c r="K32" s="45"/>
      <c r="L32" s="45"/>
    </row>
    <row r="33" spans="3:12" ht="11.25" customHeight="1" x14ac:dyDescent="0.4">
      <c r="C33" s="92" t="s">
        <v>336</v>
      </c>
      <c r="D33" s="45">
        <v>84</v>
      </c>
      <c r="E33" s="45">
        <f t="shared" si="1"/>
        <v>210</v>
      </c>
      <c r="F33" s="45">
        <v>96</v>
      </c>
      <c r="G33" s="45">
        <v>114</v>
      </c>
      <c r="H33" s="92" t="s">
        <v>263</v>
      </c>
      <c r="I33" s="45">
        <f>SUM(I34:I47)</f>
        <v>924</v>
      </c>
      <c r="J33" s="45">
        <f>SUM(J34:J47)</f>
        <v>2563</v>
      </c>
      <c r="K33" s="45">
        <f>SUM(K34:K47)</f>
        <v>1260</v>
      </c>
      <c r="L33" s="45">
        <f>SUM(L34:L47)</f>
        <v>1303</v>
      </c>
    </row>
    <row r="34" spans="3:12" ht="11.25" customHeight="1" x14ac:dyDescent="0.4">
      <c r="C34" s="52" t="s">
        <v>335</v>
      </c>
      <c r="D34" s="45">
        <v>185</v>
      </c>
      <c r="E34" s="45">
        <f t="shared" si="1"/>
        <v>422</v>
      </c>
      <c r="F34" s="45">
        <v>204</v>
      </c>
      <c r="G34" s="45">
        <v>218</v>
      </c>
      <c r="H34" s="92" t="s">
        <v>330</v>
      </c>
      <c r="I34" s="45">
        <v>27</v>
      </c>
      <c r="J34" s="45">
        <f t="shared" ref="J34:J47" si="3">SUM(K34:L34)</f>
        <v>72</v>
      </c>
      <c r="K34" s="45">
        <v>38</v>
      </c>
      <c r="L34" s="45">
        <v>34</v>
      </c>
    </row>
    <row r="35" spans="3:12" ht="11.25" customHeight="1" x14ac:dyDescent="0.4">
      <c r="C35" s="52" t="s">
        <v>329</v>
      </c>
      <c r="D35" s="45">
        <v>489</v>
      </c>
      <c r="E35" s="45">
        <f t="shared" si="1"/>
        <v>1352</v>
      </c>
      <c r="F35" s="45">
        <v>662</v>
      </c>
      <c r="G35" s="45">
        <v>690</v>
      </c>
      <c r="H35" s="92" t="s">
        <v>326</v>
      </c>
      <c r="I35" s="45">
        <v>46</v>
      </c>
      <c r="J35" s="45">
        <f t="shared" si="3"/>
        <v>158</v>
      </c>
      <c r="K35" s="45">
        <v>75</v>
      </c>
      <c r="L35" s="45">
        <v>83</v>
      </c>
    </row>
    <row r="36" spans="3:12" ht="11.25" customHeight="1" x14ac:dyDescent="0.4">
      <c r="C36" s="52" t="s">
        <v>215</v>
      </c>
      <c r="D36" s="45">
        <v>70</v>
      </c>
      <c r="E36" s="45">
        <f t="shared" si="1"/>
        <v>159</v>
      </c>
      <c r="F36" s="45">
        <v>81</v>
      </c>
      <c r="G36" s="45">
        <v>78</v>
      </c>
      <c r="H36" s="92" t="s">
        <v>264</v>
      </c>
      <c r="I36" s="45">
        <v>45</v>
      </c>
      <c r="J36" s="45">
        <f t="shared" si="3"/>
        <v>124</v>
      </c>
      <c r="K36" s="45">
        <v>60</v>
      </c>
      <c r="L36" s="45">
        <v>64</v>
      </c>
    </row>
    <row r="37" spans="3:12" ht="11.25" customHeight="1" x14ac:dyDescent="0.4">
      <c r="C37" s="52" t="s">
        <v>283</v>
      </c>
      <c r="D37" s="45">
        <v>406</v>
      </c>
      <c r="E37" s="45">
        <f t="shared" si="1"/>
        <v>1007</v>
      </c>
      <c r="F37" s="45">
        <v>491</v>
      </c>
      <c r="G37" s="99">
        <v>516</v>
      </c>
      <c r="H37" s="92" t="s">
        <v>75</v>
      </c>
      <c r="I37" s="45">
        <v>126</v>
      </c>
      <c r="J37" s="45">
        <f t="shared" si="3"/>
        <v>329</v>
      </c>
      <c r="K37" s="45">
        <v>156</v>
      </c>
      <c r="L37" s="45">
        <v>173</v>
      </c>
    </row>
    <row r="38" spans="3:12" ht="11.25" customHeight="1" x14ac:dyDescent="0.4">
      <c r="C38" s="52" t="s">
        <v>274</v>
      </c>
      <c r="D38" s="45">
        <v>413</v>
      </c>
      <c r="E38" s="45">
        <f t="shared" si="1"/>
        <v>970</v>
      </c>
      <c r="F38" s="45">
        <v>468</v>
      </c>
      <c r="G38" s="45">
        <v>502</v>
      </c>
      <c r="H38" s="92" t="s">
        <v>40</v>
      </c>
      <c r="I38" s="45">
        <v>22</v>
      </c>
      <c r="J38" s="45">
        <f t="shared" si="3"/>
        <v>76</v>
      </c>
      <c r="K38" s="45">
        <v>40</v>
      </c>
      <c r="L38" s="45">
        <v>36</v>
      </c>
    </row>
    <row r="39" spans="3:12" ht="11.25" customHeight="1" x14ac:dyDescent="0.4">
      <c r="C39" s="52" t="s">
        <v>18</v>
      </c>
      <c r="D39" s="45">
        <v>113</v>
      </c>
      <c r="E39" s="45">
        <f t="shared" si="1"/>
        <v>283</v>
      </c>
      <c r="F39" s="45">
        <v>139</v>
      </c>
      <c r="G39" s="45">
        <v>144</v>
      </c>
      <c r="H39" s="92" t="s">
        <v>325</v>
      </c>
      <c r="I39" s="45">
        <v>98</v>
      </c>
      <c r="J39" s="45">
        <f t="shared" si="3"/>
        <v>305</v>
      </c>
      <c r="K39" s="45">
        <v>154</v>
      </c>
      <c r="L39" s="45">
        <v>151</v>
      </c>
    </row>
    <row r="40" spans="3:12" ht="11.25" customHeight="1" x14ac:dyDescent="0.4">
      <c r="C40" s="52" t="s">
        <v>323</v>
      </c>
      <c r="D40" s="45">
        <v>523</v>
      </c>
      <c r="E40" s="45">
        <f t="shared" si="1"/>
        <v>1535</v>
      </c>
      <c r="F40" s="45">
        <v>746</v>
      </c>
      <c r="G40" s="45">
        <v>789</v>
      </c>
      <c r="H40" s="92" t="s">
        <v>322</v>
      </c>
      <c r="I40" s="45">
        <v>237</v>
      </c>
      <c r="J40" s="45">
        <f t="shared" si="3"/>
        <v>620</v>
      </c>
      <c r="K40" s="45">
        <v>302</v>
      </c>
      <c r="L40" s="45">
        <v>318</v>
      </c>
    </row>
    <row r="41" spans="3:12" ht="11.25" customHeight="1" x14ac:dyDescent="0.4">
      <c r="C41" s="52" t="s">
        <v>184</v>
      </c>
      <c r="D41" s="45">
        <v>50</v>
      </c>
      <c r="E41" s="45">
        <f t="shared" si="1"/>
        <v>107</v>
      </c>
      <c r="F41" s="45">
        <v>42</v>
      </c>
      <c r="G41" s="45">
        <v>65</v>
      </c>
      <c r="H41" s="92" t="s">
        <v>197</v>
      </c>
      <c r="I41" s="45">
        <v>47</v>
      </c>
      <c r="J41" s="45">
        <f t="shared" si="3"/>
        <v>146</v>
      </c>
      <c r="K41" s="45">
        <v>74</v>
      </c>
      <c r="L41" s="45">
        <v>72</v>
      </c>
    </row>
    <row r="42" spans="3:12" ht="11.25" customHeight="1" x14ac:dyDescent="0.4">
      <c r="C42" s="52" t="s">
        <v>321</v>
      </c>
      <c r="D42" s="45">
        <v>110</v>
      </c>
      <c r="E42" s="45">
        <f t="shared" si="1"/>
        <v>305</v>
      </c>
      <c r="F42" s="45">
        <v>153</v>
      </c>
      <c r="G42" s="45">
        <v>152</v>
      </c>
      <c r="H42" s="92" t="s">
        <v>93</v>
      </c>
      <c r="I42" s="45">
        <v>63</v>
      </c>
      <c r="J42" s="45">
        <f t="shared" si="3"/>
        <v>175</v>
      </c>
      <c r="K42" s="45">
        <v>85</v>
      </c>
      <c r="L42" s="45">
        <v>90</v>
      </c>
    </row>
    <row r="43" spans="3:12" ht="11.25" customHeight="1" x14ac:dyDescent="0.4">
      <c r="C43" s="52" t="s">
        <v>103</v>
      </c>
      <c r="D43" s="45">
        <v>154</v>
      </c>
      <c r="E43" s="45">
        <f t="shared" si="1"/>
        <v>366</v>
      </c>
      <c r="F43" s="45">
        <v>152</v>
      </c>
      <c r="G43" s="45">
        <v>214</v>
      </c>
      <c r="H43" s="92" t="s">
        <v>320</v>
      </c>
      <c r="I43" s="45">
        <v>33</v>
      </c>
      <c r="J43" s="45">
        <f t="shared" si="3"/>
        <v>73</v>
      </c>
      <c r="K43" s="45">
        <v>43</v>
      </c>
      <c r="L43" s="45">
        <v>30</v>
      </c>
    </row>
    <row r="44" spans="3:12" ht="11.25" customHeight="1" x14ac:dyDescent="0.4">
      <c r="C44" s="52" t="s">
        <v>37</v>
      </c>
      <c r="D44" s="45">
        <v>175</v>
      </c>
      <c r="E44" s="45">
        <f t="shared" si="1"/>
        <v>389</v>
      </c>
      <c r="F44" s="45">
        <v>187</v>
      </c>
      <c r="G44" s="45">
        <v>202</v>
      </c>
      <c r="H44" s="92" t="s">
        <v>316</v>
      </c>
      <c r="I44" s="45">
        <v>58</v>
      </c>
      <c r="J44" s="45">
        <f t="shared" si="3"/>
        <v>181</v>
      </c>
      <c r="K44" s="45">
        <v>84</v>
      </c>
      <c r="L44" s="45">
        <v>97</v>
      </c>
    </row>
    <row r="45" spans="3:12" ht="11.25" customHeight="1" x14ac:dyDescent="0.4">
      <c r="C45" s="52" t="s">
        <v>2</v>
      </c>
      <c r="D45" s="45">
        <v>351</v>
      </c>
      <c r="E45" s="45">
        <f t="shared" si="1"/>
        <v>869</v>
      </c>
      <c r="F45" s="45">
        <v>426</v>
      </c>
      <c r="G45" s="45">
        <v>443</v>
      </c>
      <c r="H45" s="92" t="s">
        <v>314</v>
      </c>
      <c r="I45" s="45">
        <v>78</v>
      </c>
      <c r="J45" s="45">
        <f t="shared" si="3"/>
        <v>206</v>
      </c>
      <c r="K45" s="45">
        <v>103</v>
      </c>
      <c r="L45" s="45">
        <v>103</v>
      </c>
    </row>
    <row r="46" spans="3:12" ht="11.25" customHeight="1" x14ac:dyDescent="0.4">
      <c r="C46" s="52" t="s">
        <v>191</v>
      </c>
      <c r="D46" s="45">
        <v>291</v>
      </c>
      <c r="E46" s="45">
        <f t="shared" si="1"/>
        <v>685</v>
      </c>
      <c r="F46" s="45">
        <v>318</v>
      </c>
      <c r="G46" s="45">
        <v>367</v>
      </c>
      <c r="H46" s="92" t="s">
        <v>225</v>
      </c>
      <c r="I46" s="45">
        <v>35</v>
      </c>
      <c r="J46" s="45">
        <f t="shared" si="3"/>
        <v>81</v>
      </c>
      <c r="K46" s="45">
        <v>37</v>
      </c>
      <c r="L46" s="45">
        <v>44</v>
      </c>
    </row>
    <row r="47" spans="3:12" ht="11.25" customHeight="1" x14ac:dyDescent="0.4">
      <c r="C47" s="52" t="s">
        <v>312</v>
      </c>
      <c r="D47" s="45">
        <v>28</v>
      </c>
      <c r="E47" s="45">
        <f t="shared" si="1"/>
        <v>64</v>
      </c>
      <c r="F47" s="45">
        <v>28</v>
      </c>
      <c r="G47" s="45">
        <v>36</v>
      </c>
      <c r="H47" s="92" t="s">
        <v>193</v>
      </c>
      <c r="I47" s="45">
        <v>9</v>
      </c>
      <c r="J47" s="45">
        <f t="shared" si="3"/>
        <v>17</v>
      </c>
      <c r="K47" s="45">
        <v>9</v>
      </c>
      <c r="L47" s="45">
        <v>8</v>
      </c>
    </row>
    <row r="48" spans="3:12" ht="11.25" customHeight="1" x14ac:dyDescent="0.4">
      <c r="C48" s="52" t="s">
        <v>311</v>
      </c>
      <c r="D48" s="45">
        <v>71</v>
      </c>
      <c r="E48" s="45">
        <f t="shared" si="1"/>
        <v>248</v>
      </c>
      <c r="F48" s="45">
        <v>119</v>
      </c>
      <c r="G48" s="45">
        <v>129</v>
      </c>
      <c r="H48" s="100"/>
      <c r="I48" s="45"/>
      <c r="J48" s="45"/>
      <c r="K48" s="45"/>
      <c r="L48" s="45"/>
    </row>
    <row r="49" spans="3:12" ht="11.25" customHeight="1" x14ac:dyDescent="0.4">
      <c r="C49" s="52" t="s">
        <v>308</v>
      </c>
      <c r="D49" s="45">
        <v>309</v>
      </c>
      <c r="E49" s="45">
        <f t="shared" si="1"/>
        <v>796</v>
      </c>
      <c r="F49" s="45">
        <v>397</v>
      </c>
      <c r="G49" s="45">
        <v>399</v>
      </c>
      <c r="H49" s="92" t="s">
        <v>23</v>
      </c>
      <c r="I49" s="45">
        <f>SUM(I50:I51)</f>
        <v>187</v>
      </c>
      <c r="J49" s="45">
        <f>SUM(J50:J51)</f>
        <v>487</v>
      </c>
      <c r="K49" s="45">
        <f>SUM(K50:K51)</f>
        <v>225</v>
      </c>
      <c r="L49" s="45">
        <f>SUM(L50:L51)</f>
        <v>262</v>
      </c>
    </row>
    <row r="50" spans="3:12" ht="11.25" customHeight="1" x14ac:dyDescent="0.4">
      <c r="C50" s="52" t="s">
        <v>32</v>
      </c>
      <c r="D50" s="45">
        <v>64</v>
      </c>
      <c r="E50" s="45">
        <f t="shared" si="1"/>
        <v>142</v>
      </c>
      <c r="F50" s="45">
        <v>66</v>
      </c>
      <c r="G50" s="45">
        <v>76</v>
      </c>
      <c r="H50" s="92" t="s">
        <v>303</v>
      </c>
      <c r="I50" s="45">
        <v>86</v>
      </c>
      <c r="J50" s="45">
        <f>SUM(K50:L50)</f>
        <v>213</v>
      </c>
      <c r="K50" s="45">
        <v>99</v>
      </c>
      <c r="L50" s="45">
        <v>114</v>
      </c>
    </row>
    <row r="51" spans="3:12" ht="11.25" customHeight="1" x14ac:dyDescent="0.4">
      <c r="C51" s="92" t="s">
        <v>14</v>
      </c>
      <c r="D51" s="45">
        <v>232</v>
      </c>
      <c r="E51" s="45">
        <f t="shared" si="1"/>
        <v>638</v>
      </c>
      <c r="F51" s="45">
        <v>317</v>
      </c>
      <c r="G51" s="45">
        <v>321</v>
      </c>
      <c r="H51" s="92" t="s">
        <v>45</v>
      </c>
      <c r="I51" s="45">
        <v>101</v>
      </c>
      <c r="J51" s="45">
        <f>SUM(K51:L51)</f>
        <v>274</v>
      </c>
      <c r="K51" s="45">
        <v>126</v>
      </c>
      <c r="L51" s="45">
        <v>148</v>
      </c>
    </row>
    <row r="52" spans="3:12" ht="11.25" customHeight="1" x14ac:dyDescent="0.4">
      <c r="C52" s="92" t="s">
        <v>307</v>
      </c>
      <c r="D52" s="45">
        <v>385</v>
      </c>
      <c r="E52" s="45">
        <f t="shared" si="1"/>
        <v>1066</v>
      </c>
      <c r="F52" s="45">
        <v>515</v>
      </c>
      <c r="G52" s="45">
        <v>551</v>
      </c>
      <c r="H52" s="100"/>
      <c r="I52" s="45"/>
      <c r="J52" s="45"/>
      <c r="K52" s="45"/>
      <c r="L52" s="45"/>
    </row>
    <row r="53" spans="3:12" ht="11.25" customHeight="1" x14ac:dyDescent="0.4">
      <c r="C53" s="92" t="s">
        <v>94</v>
      </c>
      <c r="D53" s="45">
        <v>292</v>
      </c>
      <c r="E53" s="45">
        <f t="shared" si="1"/>
        <v>844</v>
      </c>
      <c r="F53" s="45">
        <v>406</v>
      </c>
      <c r="G53" s="45">
        <v>438</v>
      </c>
      <c r="H53" s="92" t="s">
        <v>15</v>
      </c>
      <c r="I53" s="45">
        <f>SUM(I55:I63)</f>
        <v>111</v>
      </c>
      <c r="J53" s="45">
        <f>SUM(J55:J63)</f>
        <v>257</v>
      </c>
      <c r="K53" s="45">
        <f>SUM(K55:K63)</f>
        <v>137</v>
      </c>
      <c r="L53" s="45">
        <f>SUM(L55:L63)</f>
        <v>120</v>
      </c>
    </row>
    <row r="54" spans="3:12" ht="11.25" customHeight="1" x14ac:dyDescent="0.4">
      <c r="C54" s="92" t="s">
        <v>306</v>
      </c>
      <c r="D54" s="45">
        <v>158</v>
      </c>
      <c r="E54" s="45">
        <f t="shared" si="1"/>
        <v>436</v>
      </c>
      <c r="F54" s="45">
        <v>202</v>
      </c>
      <c r="G54" s="45">
        <v>234</v>
      </c>
      <c r="H54" s="92" t="s">
        <v>304</v>
      </c>
      <c r="I54" s="97" t="s">
        <v>287</v>
      </c>
      <c r="J54" s="97" t="s">
        <v>287</v>
      </c>
      <c r="K54" s="97" t="s">
        <v>287</v>
      </c>
      <c r="L54" s="97" t="s">
        <v>287</v>
      </c>
    </row>
    <row r="55" spans="3:12" ht="11.25" customHeight="1" x14ac:dyDescent="0.4">
      <c r="C55" s="92" t="s">
        <v>301</v>
      </c>
      <c r="D55" s="45">
        <v>98</v>
      </c>
      <c r="E55" s="45">
        <f t="shared" si="1"/>
        <v>149</v>
      </c>
      <c r="F55" s="45">
        <v>70</v>
      </c>
      <c r="G55" s="45">
        <v>79</v>
      </c>
      <c r="H55" s="92" t="s">
        <v>300</v>
      </c>
      <c r="I55" s="45">
        <v>19</v>
      </c>
      <c r="J55" s="45">
        <f t="shared" ref="J55:J63" si="4">SUM(K55:L55)</f>
        <v>39</v>
      </c>
      <c r="K55" s="45">
        <v>22</v>
      </c>
      <c r="L55" s="45">
        <v>17</v>
      </c>
    </row>
    <row r="56" spans="3:12" ht="11.25" customHeight="1" x14ac:dyDescent="0.4">
      <c r="C56" s="92" t="s">
        <v>297</v>
      </c>
      <c r="D56" s="45">
        <v>182</v>
      </c>
      <c r="E56" s="45">
        <f t="shared" si="1"/>
        <v>514</v>
      </c>
      <c r="F56" s="45">
        <v>249</v>
      </c>
      <c r="G56" s="45">
        <v>265</v>
      </c>
      <c r="H56" s="92" t="s">
        <v>296</v>
      </c>
      <c r="I56" s="45">
        <v>25</v>
      </c>
      <c r="J56" s="45">
        <f t="shared" si="4"/>
        <v>64</v>
      </c>
      <c r="K56" s="45">
        <v>31</v>
      </c>
      <c r="L56" s="45">
        <v>33</v>
      </c>
    </row>
    <row r="57" spans="3:12" ht="11.25" customHeight="1" x14ac:dyDescent="0.4">
      <c r="C57" s="92" t="s">
        <v>295</v>
      </c>
      <c r="D57" s="45">
        <v>343</v>
      </c>
      <c r="E57" s="45">
        <f t="shared" si="1"/>
        <v>730</v>
      </c>
      <c r="F57" s="45">
        <v>347</v>
      </c>
      <c r="G57" s="45">
        <v>383</v>
      </c>
      <c r="H57" s="92" t="s">
        <v>294</v>
      </c>
      <c r="I57" s="45">
        <v>29</v>
      </c>
      <c r="J57" s="45">
        <f t="shared" si="4"/>
        <v>82</v>
      </c>
      <c r="K57" s="45">
        <v>47</v>
      </c>
      <c r="L57" s="45">
        <v>35</v>
      </c>
    </row>
    <row r="58" spans="3:12" ht="11.25" customHeight="1" x14ac:dyDescent="0.4">
      <c r="C58" s="92"/>
      <c r="D58" s="45"/>
      <c r="E58" s="45"/>
      <c r="F58" s="45"/>
      <c r="G58" s="45"/>
      <c r="H58" s="92" t="s">
        <v>257</v>
      </c>
      <c r="I58" s="45">
        <v>7</v>
      </c>
      <c r="J58" s="45">
        <f t="shared" si="4"/>
        <v>16</v>
      </c>
      <c r="K58" s="45">
        <v>8</v>
      </c>
      <c r="L58" s="45">
        <v>8</v>
      </c>
    </row>
    <row r="59" spans="3:12" ht="11.25" customHeight="1" x14ac:dyDescent="0.4">
      <c r="C59" s="92" t="s">
        <v>11</v>
      </c>
      <c r="D59" s="45">
        <f>SUM(D60:D68)</f>
        <v>639</v>
      </c>
      <c r="E59" s="45">
        <f>SUM(E60:E68)</f>
        <v>1840</v>
      </c>
      <c r="F59" s="45">
        <f>SUM(F60:F68)</f>
        <v>907</v>
      </c>
      <c r="G59" s="45">
        <f>SUM(G60:G68)</f>
        <v>933</v>
      </c>
      <c r="H59" s="92" t="s">
        <v>293</v>
      </c>
      <c r="I59" s="45">
        <v>8</v>
      </c>
      <c r="J59" s="45">
        <f t="shared" si="4"/>
        <v>15</v>
      </c>
      <c r="K59" s="45">
        <v>8</v>
      </c>
      <c r="L59" s="45">
        <v>7</v>
      </c>
    </row>
    <row r="60" spans="3:12" ht="11.25" customHeight="1" x14ac:dyDescent="0.4">
      <c r="C60" s="92" t="s">
        <v>292</v>
      </c>
      <c r="D60" s="45">
        <v>155</v>
      </c>
      <c r="E60" s="45">
        <f>SUM(F60:G60)</f>
        <v>408</v>
      </c>
      <c r="F60" s="45">
        <v>205</v>
      </c>
      <c r="G60" s="45">
        <v>203</v>
      </c>
      <c r="H60" s="92" t="s">
        <v>290</v>
      </c>
      <c r="I60" s="45">
        <v>4</v>
      </c>
      <c r="J60" s="45">
        <f t="shared" si="4"/>
        <v>9</v>
      </c>
      <c r="K60" s="45">
        <v>3</v>
      </c>
      <c r="L60" s="45">
        <v>6</v>
      </c>
    </row>
    <row r="61" spans="3:12" ht="11.25" customHeight="1" x14ac:dyDescent="0.4">
      <c r="C61" s="92" t="s">
        <v>289</v>
      </c>
      <c r="D61" s="97" t="s">
        <v>287</v>
      </c>
      <c r="E61" s="97" t="s">
        <v>287</v>
      </c>
      <c r="F61" s="97" t="s">
        <v>287</v>
      </c>
      <c r="G61" s="97" t="s">
        <v>287</v>
      </c>
      <c r="H61" s="92" t="s">
        <v>288</v>
      </c>
      <c r="I61" s="45">
        <v>1</v>
      </c>
      <c r="J61" s="45">
        <f t="shared" si="4"/>
        <v>1</v>
      </c>
      <c r="K61" s="97" t="s">
        <v>287</v>
      </c>
      <c r="L61" s="45">
        <v>1</v>
      </c>
    </row>
    <row r="62" spans="3:12" ht="11.25" customHeight="1" x14ac:dyDescent="0.4">
      <c r="C62" s="92" t="s">
        <v>20</v>
      </c>
      <c r="D62" s="45">
        <v>62</v>
      </c>
      <c r="E62" s="45">
        <f t="shared" ref="E62:E68" si="5">SUM(F62:G62)</f>
        <v>187</v>
      </c>
      <c r="F62" s="45">
        <v>86</v>
      </c>
      <c r="G62" s="45">
        <v>101</v>
      </c>
      <c r="H62" s="92" t="s">
        <v>285</v>
      </c>
      <c r="I62" s="45">
        <v>7</v>
      </c>
      <c r="J62" s="45">
        <f t="shared" si="4"/>
        <v>10</v>
      </c>
      <c r="K62" s="45">
        <v>7</v>
      </c>
      <c r="L62" s="45">
        <v>3</v>
      </c>
    </row>
    <row r="63" spans="3:12" ht="11.25" customHeight="1" x14ac:dyDescent="0.4">
      <c r="C63" s="92" t="s">
        <v>282</v>
      </c>
      <c r="D63" s="45">
        <v>64</v>
      </c>
      <c r="E63" s="45">
        <f t="shared" si="5"/>
        <v>183</v>
      </c>
      <c r="F63" s="45">
        <v>87</v>
      </c>
      <c r="G63" s="45">
        <v>96</v>
      </c>
      <c r="H63" s="92" t="s">
        <v>280</v>
      </c>
      <c r="I63" s="45">
        <v>11</v>
      </c>
      <c r="J63" s="45">
        <f t="shared" si="4"/>
        <v>21</v>
      </c>
      <c r="K63" s="45">
        <v>11</v>
      </c>
      <c r="L63" s="45">
        <v>10</v>
      </c>
    </row>
    <row r="64" spans="3:12" ht="11.25" customHeight="1" x14ac:dyDescent="0.4">
      <c r="C64" s="92" t="s">
        <v>69</v>
      </c>
      <c r="D64" s="45">
        <v>18</v>
      </c>
      <c r="E64" s="45">
        <f t="shared" si="5"/>
        <v>57</v>
      </c>
      <c r="F64" s="45">
        <v>27</v>
      </c>
      <c r="G64" s="45">
        <v>30</v>
      </c>
      <c r="H64" s="100"/>
      <c r="I64" s="45"/>
      <c r="J64" s="45"/>
      <c r="K64" s="45"/>
      <c r="L64" s="45"/>
    </row>
    <row r="65" spans="3:12" ht="11.25" customHeight="1" x14ac:dyDescent="0.4">
      <c r="C65" s="92" t="s">
        <v>278</v>
      </c>
      <c r="D65" s="45">
        <v>75</v>
      </c>
      <c r="E65" s="45">
        <f t="shared" si="5"/>
        <v>248</v>
      </c>
      <c r="F65" s="45">
        <v>126</v>
      </c>
      <c r="G65" s="45">
        <v>122</v>
      </c>
      <c r="H65" s="92" t="s">
        <v>277</v>
      </c>
      <c r="I65" s="45">
        <v>355</v>
      </c>
      <c r="J65" s="45">
        <f>SUM(K65:L65)</f>
        <v>355</v>
      </c>
      <c r="K65" s="45">
        <v>107</v>
      </c>
      <c r="L65" s="45">
        <v>248</v>
      </c>
    </row>
    <row r="66" spans="3:12" ht="11.25" customHeight="1" x14ac:dyDescent="0.4">
      <c r="C66" s="92" t="s">
        <v>276</v>
      </c>
      <c r="D66" s="45">
        <v>94</v>
      </c>
      <c r="E66" s="45">
        <f t="shared" si="5"/>
        <v>270</v>
      </c>
      <c r="F66" s="45">
        <v>125</v>
      </c>
      <c r="G66" s="45">
        <v>145</v>
      </c>
      <c r="H66" s="92" t="s">
        <v>269</v>
      </c>
      <c r="I66" s="101"/>
      <c r="J66" s="101"/>
      <c r="K66" s="101"/>
      <c r="L66" s="101"/>
    </row>
    <row r="67" spans="3:12" ht="11.25" customHeight="1" x14ac:dyDescent="0.4">
      <c r="C67" s="92" t="s">
        <v>275</v>
      </c>
      <c r="D67" s="45">
        <v>82</v>
      </c>
      <c r="E67" s="45">
        <f t="shared" si="5"/>
        <v>224</v>
      </c>
      <c r="F67" s="45">
        <v>118</v>
      </c>
      <c r="G67" s="45">
        <v>106</v>
      </c>
      <c r="H67" s="92"/>
      <c r="I67" s="101"/>
      <c r="J67" s="101"/>
      <c r="K67" s="101"/>
      <c r="L67" s="101"/>
    </row>
    <row r="68" spans="3:12" ht="11.25" customHeight="1" x14ac:dyDescent="0.4">
      <c r="C68" s="93" t="s">
        <v>177</v>
      </c>
      <c r="D68" s="48">
        <v>89</v>
      </c>
      <c r="E68" s="48">
        <f t="shared" si="5"/>
        <v>263</v>
      </c>
      <c r="F68" s="48">
        <v>133</v>
      </c>
      <c r="G68" s="48">
        <v>130</v>
      </c>
      <c r="H68" s="93"/>
      <c r="I68" s="102"/>
      <c r="J68" s="102"/>
      <c r="K68" s="102"/>
      <c r="L68" s="102"/>
    </row>
    <row r="69" spans="3:12" ht="11.25" customHeight="1" x14ac:dyDescent="0.4">
      <c r="H69" s="31" t="s">
        <v>269</v>
      </c>
      <c r="I69" s="103"/>
      <c r="J69" s="103" t="s">
        <v>269</v>
      </c>
      <c r="K69" s="314" t="s">
        <v>272</v>
      </c>
      <c r="L69" s="314"/>
    </row>
    <row r="70" spans="3:12" ht="11.25" customHeight="1" x14ac:dyDescent="0.4">
      <c r="C70" s="94" t="s">
        <v>270</v>
      </c>
      <c r="H70" s="30"/>
      <c r="I70" s="104"/>
      <c r="J70" s="104"/>
      <c r="L70" s="28"/>
    </row>
    <row r="71" spans="3:12" ht="11.25" customHeight="1" x14ac:dyDescent="0.4"/>
    <row r="72" spans="3:12" x14ac:dyDescent="0.4">
      <c r="C72" s="12" t="s">
        <v>61</v>
      </c>
    </row>
  </sheetData>
  <mergeCells count="2">
    <mergeCell ref="K2:L2"/>
    <mergeCell ref="K69:L69"/>
  </mergeCells>
  <phoneticPr fontId="3"/>
  <hyperlinks>
    <hyperlink ref="C72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zoomScaleSheetLayoutView="100" workbookViewId="0">
      <pane xSplit="1" ySplit="1" topLeftCell="B5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3.375" style="9" customWidth="1"/>
    <col min="2" max="2" width="4.375" style="9" customWidth="1"/>
    <col min="3" max="3" width="17.25" style="9" customWidth="1"/>
    <col min="4" max="8" width="13.75" style="9" customWidth="1"/>
    <col min="9" max="9" width="9" style="9" customWidth="1"/>
    <col min="10" max="16384" width="9" style="9"/>
  </cols>
  <sheetData>
    <row r="1" spans="1:8" s="62" customFormat="1" ht="21" customHeight="1" x14ac:dyDescent="0.4">
      <c r="A1" s="11"/>
      <c r="B1" s="13" t="s">
        <v>260</v>
      </c>
      <c r="D1" s="20"/>
      <c r="E1" s="14"/>
      <c r="F1" s="14"/>
      <c r="G1" s="14"/>
      <c r="H1" s="14"/>
    </row>
    <row r="2" spans="1:8" ht="15" customHeight="1" x14ac:dyDescent="0.4">
      <c r="A2" s="63"/>
      <c r="C2" s="14"/>
      <c r="D2" s="14"/>
      <c r="E2" s="14"/>
      <c r="F2" s="14"/>
      <c r="G2" s="14"/>
      <c r="H2" s="14"/>
    </row>
    <row r="3" spans="1:8" ht="15" customHeight="1" x14ac:dyDescent="0.4">
      <c r="A3" s="63"/>
      <c r="C3" s="51" t="s">
        <v>26</v>
      </c>
      <c r="D3" s="106" t="s">
        <v>411</v>
      </c>
      <c r="E3" s="106" t="s">
        <v>409</v>
      </c>
      <c r="F3" s="106" t="s">
        <v>208</v>
      </c>
      <c r="G3" s="106" t="s">
        <v>407</v>
      </c>
      <c r="H3" s="106" t="s">
        <v>238</v>
      </c>
    </row>
    <row r="4" spans="1:8" ht="15" customHeight="1" x14ac:dyDescent="0.4">
      <c r="A4" s="63"/>
      <c r="C4" s="52" t="s">
        <v>142</v>
      </c>
      <c r="D4" s="45">
        <v>11371</v>
      </c>
      <c r="E4" s="77">
        <v>1.8</v>
      </c>
      <c r="F4" s="45">
        <v>3213</v>
      </c>
      <c r="G4" s="45">
        <v>6113</v>
      </c>
      <c r="H4" s="45">
        <v>5998</v>
      </c>
    </row>
    <row r="5" spans="1:8" ht="15" customHeight="1" x14ac:dyDescent="0.4">
      <c r="C5" s="52" t="s">
        <v>196</v>
      </c>
      <c r="D5" s="45">
        <v>12968</v>
      </c>
      <c r="E5" s="77">
        <v>2.2000000000000002</v>
      </c>
      <c r="F5" s="45">
        <v>3730</v>
      </c>
      <c r="G5" s="45">
        <v>6857</v>
      </c>
      <c r="H5" s="45">
        <v>6715</v>
      </c>
    </row>
    <row r="6" spans="1:8" ht="15" customHeight="1" x14ac:dyDescent="0.4">
      <c r="C6" s="52" t="s">
        <v>261</v>
      </c>
      <c r="D6" s="45">
        <v>12951</v>
      </c>
      <c r="E6" s="77">
        <v>2.4</v>
      </c>
      <c r="F6" s="45">
        <v>3798</v>
      </c>
      <c r="G6" s="45">
        <v>6989</v>
      </c>
      <c r="H6" s="45">
        <v>6788</v>
      </c>
    </row>
    <row r="7" spans="1:8" ht="15" customHeight="1" x14ac:dyDescent="0.4">
      <c r="C7" s="52" t="s">
        <v>212</v>
      </c>
      <c r="D7" s="45">
        <v>14231</v>
      </c>
      <c r="E7" s="77">
        <v>2.9</v>
      </c>
      <c r="F7" s="45">
        <v>4318</v>
      </c>
      <c r="G7" s="45">
        <v>7731</v>
      </c>
      <c r="H7" s="45">
        <v>7558</v>
      </c>
    </row>
    <row r="8" spans="1:8" ht="15" customHeight="1" x14ac:dyDescent="0.4">
      <c r="C8" s="52" t="s">
        <v>405</v>
      </c>
      <c r="D8" s="45">
        <v>17327</v>
      </c>
      <c r="E8" s="77">
        <v>3.4</v>
      </c>
      <c r="F8" s="45">
        <v>5467</v>
      </c>
      <c r="G8" s="107" t="s">
        <v>396</v>
      </c>
      <c r="H8" s="107" t="s">
        <v>396</v>
      </c>
    </row>
    <row r="9" spans="1:8" ht="15" customHeight="1" x14ac:dyDescent="0.4">
      <c r="C9" s="52" t="s">
        <v>402</v>
      </c>
      <c r="D9" s="45">
        <v>16737</v>
      </c>
      <c r="E9" s="77">
        <v>3.4</v>
      </c>
      <c r="F9" s="45">
        <v>5545</v>
      </c>
      <c r="G9" s="107" t="s">
        <v>396</v>
      </c>
      <c r="H9" s="107" t="s">
        <v>396</v>
      </c>
    </row>
    <row r="10" spans="1:8" ht="15" customHeight="1" x14ac:dyDescent="0.4">
      <c r="C10" s="52" t="s">
        <v>400</v>
      </c>
      <c r="D10" s="45">
        <v>16273</v>
      </c>
      <c r="E10" s="77">
        <v>3.7</v>
      </c>
      <c r="F10" s="45">
        <v>5597</v>
      </c>
      <c r="G10" s="107" t="s">
        <v>396</v>
      </c>
      <c r="H10" s="107" t="s">
        <v>396</v>
      </c>
    </row>
    <row r="11" spans="1:8" ht="15" customHeight="1" x14ac:dyDescent="0.4">
      <c r="C11" s="52" t="s">
        <v>149</v>
      </c>
      <c r="D11" s="45">
        <v>15431</v>
      </c>
      <c r="E11" s="77">
        <v>3.7</v>
      </c>
      <c r="F11" s="45">
        <v>5405</v>
      </c>
      <c r="G11" s="107" t="s">
        <v>396</v>
      </c>
      <c r="H11" s="107" t="s">
        <v>396</v>
      </c>
    </row>
    <row r="12" spans="1:8" ht="15" customHeight="1" x14ac:dyDescent="0.4">
      <c r="C12" s="52" t="s">
        <v>141</v>
      </c>
      <c r="D12" s="45">
        <v>16671</v>
      </c>
      <c r="E12" s="77">
        <v>3.9</v>
      </c>
      <c r="F12" s="45">
        <v>6121</v>
      </c>
      <c r="G12" s="107" t="s">
        <v>396</v>
      </c>
      <c r="H12" s="107" t="s">
        <v>396</v>
      </c>
    </row>
    <row r="13" spans="1:8" ht="15" customHeight="1" x14ac:dyDescent="0.4">
      <c r="C13" s="19" t="s">
        <v>399</v>
      </c>
      <c r="D13" s="48">
        <v>15611</v>
      </c>
      <c r="E13" s="78">
        <v>4.3</v>
      </c>
      <c r="F13" s="48">
        <v>6065</v>
      </c>
      <c r="G13" s="108" t="s">
        <v>396</v>
      </c>
      <c r="H13" s="108" t="s">
        <v>396</v>
      </c>
    </row>
    <row r="14" spans="1:8" ht="15" customHeight="1" x14ac:dyDescent="0.4">
      <c r="C14" s="14"/>
      <c r="D14" s="14"/>
      <c r="E14" s="14"/>
      <c r="F14" s="14"/>
      <c r="G14" s="109"/>
      <c r="H14" s="49" t="s">
        <v>395</v>
      </c>
    </row>
    <row r="15" spans="1:8" ht="15" customHeight="1" x14ac:dyDescent="0.4">
      <c r="C15" s="14" t="s">
        <v>394</v>
      </c>
      <c r="D15" s="14"/>
      <c r="E15" s="14"/>
      <c r="F15" s="14"/>
      <c r="G15" s="14"/>
      <c r="H15" s="14"/>
    </row>
    <row r="16" spans="1:8" ht="15" customHeight="1" x14ac:dyDescent="0.4">
      <c r="C16" s="14" t="s">
        <v>393</v>
      </c>
      <c r="D16" s="14"/>
      <c r="E16" s="14"/>
      <c r="F16" s="14"/>
      <c r="G16" s="14"/>
      <c r="H16" s="14"/>
    </row>
    <row r="17" spans="3:8" ht="15" customHeight="1" x14ac:dyDescent="0.4">
      <c r="C17" s="14" t="s">
        <v>392</v>
      </c>
      <c r="D17" s="14"/>
      <c r="E17" s="14"/>
      <c r="F17" s="14"/>
      <c r="G17" s="14"/>
      <c r="H17" s="14"/>
    </row>
    <row r="18" spans="3:8" ht="15" customHeight="1" x14ac:dyDescent="0.4">
      <c r="C18" s="14" t="s">
        <v>391</v>
      </c>
      <c r="D18" s="14"/>
      <c r="E18" s="14"/>
      <c r="F18" s="14"/>
      <c r="G18" s="14"/>
      <c r="H18" s="14"/>
    </row>
    <row r="19" spans="3:8" ht="15" customHeight="1" x14ac:dyDescent="0.4">
      <c r="C19" s="14"/>
      <c r="D19" s="14"/>
      <c r="E19" s="14"/>
      <c r="F19" s="14"/>
      <c r="G19" s="14"/>
      <c r="H19" s="14"/>
    </row>
    <row r="20" spans="3:8" ht="15" customHeight="1" x14ac:dyDescent="0.4">
      <c r="C20" s="12" t="s">
        <v>61</v>
      </c>
    </row>
    <row r="21" spans="3:8" ht="15" customHeight="1" x14ac:dyDescent="0.4"/>
    <row r="22" spans="3:8" ht="15" customHeight="1" x14ac:dyDescent="0.4"/>
    <row r="23" spans="3:8" ht="15" customHeight="1" x14ac:dyDescent="0.4"/>
    <row r="24" spans="3:8" ht="15" customHeight="1" x14ac:dyDescent="0.4"/>
    <row r="25" spans="3:8" ht="15" customHeight="1" x14ac:dyDescent="0.4"/>
  </sheetData>
  <phoneticPr fontId="3"/>
  <hyperlinks>
    <hyperlink ref="C2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3.375" style="9" customWidth="1"/>
    <col min="2" max="2" width="4.875" style="9" customWidth="1"/>
    <col min="3" max="6" width="21.5" style="9" customWidth="1"/>
    <col min="7" max="7" width="9" style="9" customWidth="1"/>
    <col min="8" max="16384" width="9" style="9"/>
  </cols>
  <sheetData>
    <row r="1" spans="1:6" s="62" customFormat="1" ht="21" customHeight="1" x14ac:dyDescent="0.4">
      <c r="A1" s="11"/>
      <c r="B1" s="13" t="s">
        <v>481</v>
      </c>
      <c r="D1" s="13"/>
      <c r="E1" s="14"/>
      <c r="F1" s="14"/>
    </row>
    <row r="2" spans="1:6" ht="15" customHeight="1" x14ac:dyDescent="0.4">
      <c r="A2" s="63"/>
      <c r="C2" s="14"/>
      <c r="D2" s="14"/>
      <c r="E2" s="14"/>
      <c r="F2" s="14"/>
    </row>
    <row r="3" spans="1:6" ht="15" customHeight="1" x14ac:dyDescent="0.4">
      <c r="A3" s="63"/>
      <c r="C3" s="310" t="s">
        <v>26</v>
      </c>
      <c r="D3" s="66" t="s">
        <v>418</v>
      </c>
      <c r="E3" s="66" t="s">
        <v>313</v>
      </c>
      <c r="F3" s="66" t="s">
        <v>234</v>
      </c>
    </row>
    <row r="4" spans="1:6" ht="15" customHeight="1" x14ac:dyDescent="0.4">
      <c r="A4" s="63"/>
      <c r="C4" s="315"/>
      <c r="D4" s="110" t="s">
        <v>202</v>
      </c>
      <c r="E4" s="110" t="s">
        <v>417</v>
      </c>
      <c r="F4" s="110" t="s">
        <v>416</v>
      </c>
    </row>
    <row r="5" spans="1:6" ht="15" customHeight="1" x14ac:dyDescent="0.4">
      <c r="C5" s="52" t="s">
        <v>415</v>
      </c>
      <c r="D5" s="45">
        <v>26486</v>
      </c>
      <c r="E5" s="111">
        <v>21.8</v>
      </c>
      <c r="F5" s="113">
        <v>1215</v>
      </c>
    </row>
    <row r="6" spans="1:6" ht="15" customHeight="1" x14ac:dyDescent="0.4">
      <c r="C6" s="52" t="s">
        <v>414</v>
      </c>
      <c r="D6" s="45">
        <v>27312</v>
      </c>
      <c r="E6" s="111">
        <v>21.8</v>
      </c>
      <c r="F6" s="113">
        <f>ROUND(D6/E6,1)</f>
        <v>1252.8</v>
      </c>
    </row>
    <row r="7" spans="1:6" ht="15" customHeight="1" x14ac:dyDescent="0.4">
      <c r="C7" s="52" t="s">
        <v>155</v>
      </c>
      <c r="D7" s="45">
        <v>25879</v>
      </c>
      <c r="E7" s="111">
        <v>21.8</v>
      </c>
      <c r="F7" s="113">
        <f>ROUND(D7/E7,1)</f>
        <v>1187.0999999999999</v>
      </c>
    </row>
    <row r="8" spans="1:6" ht="15" customHeight="1" x14ac:dyDescent="0.4">
      <c r="C8" s="52" t="s">
        <v>149</v>
      </c>
      <c r="D8" s="45">
        <v>25655</v>
      </c>
      <c r="E8" s="111">
        <v>21.8</v>
      </c>
      <c r="F8" s="113">
        <v>1176.8</v>
      </c>
    </row>
    <row r="9" spans="1:6" ht="15" customHeight="1" x14ac:dyDescent="0.4">
      <c r="C9" s="52" t="s">
        <v>141</v>
      </c>
      <c r="D9" s="45">
        <v>24163</v>
      </c>
      <c r="E9" s="111">
        <v>21.8</v>
      </c>
      <c r="F9" s="113">
        <v>1108.4000000000001</v>
      </c>
    </row>
    <row r="10" spans="1:6" ht="15" customHeight="1" x14ac:dyDescent="0.4">
      <c r="C10" s="19" t="s">
        <v>399</v>
      </c>
      <c r="D10" s="48">
        <v>22561</v>
      </c>
      <c r="E10" s="112">
        <v>21.8</v>
      </c>
      <c r="F10" s="114">
        <f>D10/E10</f>
        <v>1034.9082568807339</v>
      </c>
    </row>
    <row r="11" spans="1:6" ht="15" customHeight="1" x14ac:dyDescent="0.4">
      <c r="C11" s="14"/>
      <c r="D11" s="14"/>
      <c r="E11" s="14"/>
      <c r="F11" s="49" t="s">
        <v>395</v>
      </c>
    </row>
    <row r="12" spans="1:6" ht="15" customHeight="1" x14ac:dyDescent="0.4">
      <c r="C12" s="14" t="s">
        <v>412</v>
      </c>
      <c r="D12" s="14"/>
      <c r="E12" s="14"/>
      <c r="F12" s="14"/>
    </row>
    <row r="13" spans="1:6" ht="15" customHeight="1" x14ac:dyDescent="0.4"/>
    <row r="14" spans="1:6" ht="15" customHeight="1" x14ac:dyDescent="0.4">
      <c r="C14" s="12" t="s">
        <v>61</v>
      </c>
    </row>
    <row r="15" spans="1:6" ht="15" customHeight="1" x14ac:dyDescent="0.4"/>
    <row r="16" spans="1:6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  <row r="22" ht="15" customHeight="1" x14ac:dyDescent="0.4"/>
    <row r="23" ht="15" customHeight="1" x14ac:dyDescent="0.4"/>
    <row r="24" ht="15" customHeight="1" x14ac:dyDescent="0.4"/>
    <row r="25" ht="15" customHeight="1" x14ac:dyDescent="0.4"/>
  </sheetData>
  <mergeCells count="1">
    <mergeCell ref="C3:C4"/>
  </mergeCells>
  <phoneticPr fontId="3"/>
  <hyperlinks>
    <hyperlink ref="C1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3.375" style="9" customWidth="1"/>
    <col min="2" max="2" width="4.375" style="9" customWidth="1"/>
    <col min="3" max="3" width="17.25" style="9" customWidth="1"/>
    <col min="4" max="6" width="8.625" style="9" customWidth="1"/>
    <col min="7" max="7" width="17.25" style="9" customWidth="1"/>
    <col min="8" max="10" width="8.625" style="9" customWidth="1"/>
    <col min="11" max="11" width="9" style="9" customWidth="1"/>
    <col min="12" max="16384" width="9" style="9"/>
  </cols>
  <sheetData>
    <row r="1" spans="1:10" s="62" customFormat="1" ht="21" customHeight="1" x14ac:dyDescent="0.4">
      <c r="A1" s="11"/>
      <c r="B1" s="13" t="s">
        <v>482</v>
      </c>
      <c r="D1" s="20"/>
      <c r="E1" s="9"/>
      <c r="F1" s="9"/>
      <c r="G1" s="9"/>
      <c r="H1" s="9"/>
      <c r="I1" s="9"/>
      <c r="J1" s="9"/>
    </row>
    <row r="2" spans="1:10" ht="15" customHeight="1" x14ac:dyDescent="0.4">
      <c r="A2" s="63"/>
      <c r="C2" s="14"/>
      <c r="D2" s="14"/>
      <c r="E2" s="14"/>
      <c r="F2" s="14"/>
      <c r="G2" s="14"/>
      <c r="H2" s="14"/>
      <c r="I2" s="14"/>
      <c r="J2" s="29" t="s">
        <v>436</v>
      </c>
    </row>
    <row r="3" spans="1:10" ht="15" customHeight="1" x14ac:dyDescent="0.4">
      <c r="A3" s="63"/>
      <c r="C3" s="51" t="s">
        <v>433</v>
      </c>
      <c r="D3" s="51" t="s">
        <v>219</v>
      </c>
      <c r="E3" s="51" t="s">
        <v>435</v>
      </c>
      <c r="F3" s="51" t="s">
        <v>204</v>
      </c>
      <c r="G3" s="51" t="s">
        <v>433</v>
      </c>
      <c r="H3" s="66" t="s">
        <v>219</v>
      </c>
      <c r="I3" s="51" t="s">
        <v>205</v>
      </c>
      <c r="J3" s="51" t="s">
        <v>204</v>
      </c>
    </row>
    <row r="4" spans="1:10" ht="15" customHeight="1" x14ac:dyDescent="0.4">
      <c r="A4" s="63"/>
      <c r="C4" s="66" t="s">
        <v>273</v>
      </c>
      <c r="D4" s="115">
        <f>SUM(D6:D14,H4:H14)</f>
        <v>28633</v>
      </c>
      <c r="E4" s="115">
        <f>SUM(E6:E14,I4:I14)</f>
        <v>13672</v>
      </c>
      <c r="F4" s="115">
        <f>SUM(F6:F14,J4:J14)</f>
        <v>14961</v>
      </c>
      <c r="G4" s="119" t="s">
        <v>432</v>
      </c>
      <c r="H4" s="115">
        <v>1819</v>
      </c>
      <c r="I4" s="123">
        <v>937</v>
      </c>
      <c r="J4" s="115">
        <v>882</v>
      </c>
    </row>
    <row r="5" spans="1:10" ht="15" customHeight="1" x14ac:dyDescent="0.4">
      <c r="C5" s="91"/>
      <c r="D5" s="116"/>
      <c r="E5" s="116"/>
      <c r="F5" s="116"/>
      <c r="G5" s="120" t="s">
        <v>348</v>
      </c>
      <c r="H5" s="116">
        <v>1726</v>
      </c>
      <c r="I5" s="124">
        <v>874</v>
      </c>
      <c r="J5" s="116">
        <v>852</v>
      </c>
    </row>
    <row r="6" spans="1:10" ht="15" customHeight="1" x14ac:dyDescent="0.4">
      <c r="C6" s="52" t="s">
        <v>388</v>
      </c>
      <c r="D6" s="116">
        <v>684</v>
      </c>
      <c r="E6" s="116">
        <v>356</v>
      </c>
      <c r="F6" s="116">
        <v>328</v>
      </c>
      <c r="G6" s="120" t="s">
        <v>431</v>
      </c>
      <c r="H6" s="116">
        <v>1827</v>
      </c>
      <c r="I6" s="124">
        <v>878</v>
      </c>
      <c r="J6" s="116">
        <v>949</v>
      </c>
    </row>
    <row r="7" spans="1:10" ht="15" customHeight="1" x14ac:dyDescent="0.4">
      <c r="C7" s="52" t="s">
        <v>85</v>
      </c>
      <c r="D7" s="116">
        <v>932</v>
      </c>
      <c r="E7" s="116">
        <v>464</v>
      </c>
      <c r="F7" s="116">
        <v>468</v>
      </c>
      <c r="G7" s="120" t="s">
        <v>430</v>
      </c>
      <c r="H7" s="116">
        <v>2178</v>
      </c>
      <c r="I7" s="124">
        <v>1054</v>
      </c>
      <c r="J7" s="116">
        <v>1124</v>
      </c>
    </row>
    <row r="8" spans="1:10" ht="15" customHeight="1" x14ac:dyDescent="0.4">
      <c r="C8" s="52" t="s">
        <v>429</v>
      </c>
      <c r="D8" s="116">
        <v>1019</v>
      </c>
      <c r="E8" s="116">
        <v>521</v>
      </c>
      <c r="F8" s="116">
        <v>498</v>
      </c>
      <c r="G8" s="120" t="s">
        <v>428</v>
      </c>
      <c r="H8" s="116">
        <v>2527</v>
      </c>
      <c r="I8" s="124">
        <v>1259</v>
      </c>
      <c r="J8" s="116">
        <v>1268</v>
      </c>
    </row>
    <row r="9" spans="1:10" ht="15" customHeight="1" x14ac:dyDescent="0.4">
      <c r="C9" s="52" t="s">
        <v>427</v>
      </c>
      <c r="D9" s="116">
        <v>1164</v>
      </c>
      <c r="E9" s="116">
        <v>608</v>
      </c>
      <c r="F9" s="116">
        <v>556</v>
      </c>
      <c r="G9" s="120" t="s">
        <v>425</v>
      </c>
      <c r="H9" s="116">
        <v>3009</v>
      </c>
      <c r="I9" s="124">
        <v>1485</v>
      </c>
      <c r="J9" s="116">
        <v>1524</v>
      </c>
    </row>
    <row r="10" spans="1:10" ht="15" customHeight="1" x14ac:dyDescent="0.4">
      <c r="C10" s="52" t="s">
        <v>95</v>
      </c>
      <c r="D10" s="116">
        <v>915</v>
      </c>
      <c r="E10" s="116">
        <v>447</v>
      </c>
      <c r="F10" s="116">
        <v>468</v>
      </c>
      <c r="G10" s="120" t="s">
        <v>353</v>
      </c>
      <c r="H10" s="116">
        <v>1855</v>
      </c>
      <c r="I10" s="124">
        <v>854</v>
      </c>
      <c r="J10" s="116">
        <v>1001</v>
      </c>
    </row>
    <row r="11" spans="1:10" ht="15" customHeight="1" x14ac:dyDescent="0.4">
      <c r="C11" s="52" t="s">
        <v>424</v>
      </c>
      <c r="D11" s="116">
        <v>943</v>
      </c>
      <c r="E11" s="116">
        <v>490</v>
      </c>
      <c r="F11" s="116">
        <v>453</v>
      </c>
      <c r="G11" s="120" t="s">
        <v>423</v>
      </c>
      <c r="H11" s="116">
        <v>1679</v>
      </c>
      <c r="I11" s="124">
        <v>690</v>
      </c>
      <c r="J11" s="116">
        <v>989</v>
      </c>
    </row>
    <row r="12" spans="1:10" ht="15" customHeight="1" x14ac:dyDescent="0.4">
      <c r="C12" s="52" t="s">
        <v>413</v>
      </c>
      <c r="D12" s="116">
        <v>1005</v>
      </c>
      <c r="E12" s="116">
        <v>506</v>
      </c>
      <c r="F12" s="116">
        <v>499</v>
      </c>
      <c r="G12" s="120" t="s">
        <v>422</v>
      </c>
      <c r="H12" s="116">
        <v>1369</v>
      </c>
      <c r="I12" s="124">
        <v>490</v>
      </c>
      <c r="J12" s="116">
        <v>879</v>
      </c>
    </row>
    <row r="13" spans="1:10" ht="15" customHeight="1" x14ac:dyDescent="0.4">
      <c r="C13" s="52" t="s">
        <v>420</v>
      </c>
      <c r="D13" s="116">
        <v>1339</v>
      </c>
      <c r="E13" s="116">
        <v>672</v>
      </c>
      <c r="F13" s="116">
        <v>667</v>
      </c>
      <c r="G13" s="120" t="s">
        <v>419</v>
      </c>
      <c r="H13" s="116">
        <v>1036</v>
      </c>
      <c r="I13" s="124">
        <v>266</v>
      </c>
      <c r="J13" s="116">
        <v>770</v>
      </c>
    </row>
    <row r="14" spans="1:10" ht="15" customHeight="1" x14ac:dyDescent="0.4">
      <c r="C14" s="19" t="s">
        <v>159</v>
      </c>
      <c r="D14" s="117">
        <v>1607</v>
      </c>
      <c r="E14" s="117">
        <v>821</v>
      </c>
      <c r="F14" s="117">
        <v>786</v>
      </c>
      <c r="G14" s="121"/>
      <c r="H14" s="117"/>
      <c r="I14" s="125"/>
      <c r="J14" s="117"/>
    </row>
    <row r="15" spans="1:10" ht="15" customHeight="1" x14ac:dyDescent="0.4">
      <c r="C15" s="32"/>
      <c r="D15" s="118"/>
      <c r="E15" s="118"/>
      <c r="F15" s="118"/>
      <c r="G15" s="122"/>
      <c r="I15" s="126"/>
      <c r="J15" s="127" t="s">
        <v>572</v>
      </c>
    </row>
    <row r="16" spans="1:10" ht="15" customHeight="1" x14ac:dyDescent="0.4">
      <c r="C16" s="82" t="s">
        <v>381</v>
      </c>
      <c r="D16" s="32"/>
      <c r="E16" s="32"/>
      <c r="F16" s="32"/>
      <c r="G16" s="32"/>
      <c r="H16" s="32"/>
      <c r="J16" s="128"/>
    </row>
    <row r="17" spans="3:3" ht="15" customHeight="1" x14ac:dyDescent="0.4">
      <c r="C17" s="82" t="s">
        <v>6</v>
      </c>
    </row>
    <row r="18" spans="3:3" ht="15" customHeight="1" x14ac:dyDescent="0.4"/>
    <row r="19" spans="3:3" ht="15" customHeight="1" x14ac:dyDescent="0.4">
      <c r="C19" s="12" t="s">
        <v>61</v>
      </c>
    </row>
    <row r="20" spans="3:3" ht="15" customHeight="1" x14ac:dyDescent="0.4"/>
    <row r="21" spans="3:3" ht="15" customHeight="1" x14ac:dyDescent="0.4"/>
    <row r="22" spans="3:3" ht="15" customHeight="1" x14ac:dyDescent="0.4"/>
    <row r="23" spans="3:3" ht="15" customHeight="1" x14ac:dyDescent="0.4"/>
    <row r="24" spans="3:3" ht="15" customHeight="1" x14ac:dyDescent="0.4"/>
    <row r="25" spans="3:3" ht="15" customHeight="1" x14ac:dyDescent="0.4"/>
  </sheetData>
  <phoneticPr fontId="3"/>
  <hyperlinks>
    <hyperlink ref="C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zoomScaleSheetLayoutView="100" workbookViewId="0">
      <pane xSplit="2" ySplit="5" topLeftCell="G6" activePane="bottomRight" state="frozen"/>
      <selection pane="topRight"/>
      <selection pane="bottomLeft"/>
      <selection pane="bottomRight" activeCell="R18" sqref="R18"/>
    </sheetView>
  </sheetViews>
  <sheetFormatPr defaultRowHeight="15" customHeight="1" x14ac:dyDescent="0.15"/>
  <cols>
    <col min="1" max="1" width="3.375" style="129" customWidth="1"/>
    <col min="2" max="2" width="14.75" style="129" customWidth="1"/>
    <col min="3" max="23" width="9.625" style="129" customWidth="1"/>
    <col min="24" max="26" width="9" style="129" customWidth="1"/>
    <col min="27" max="29" width="9.75" style="129" customWidth="1"/>
    <col min="30" max="30" width="9" style="129" customWidth="1"/>
    <col min="31" max="16384" width="9" style="129"/>
  </cols>
  <sheetData>
    <row r="1" spans="1:20" ht="20.25" customHeight="1" x14ac:dyDescent="0.2">
      <c r="A1" s="11"/>
      <c r="B1" s="13" t="s">
        <v>483</v>
      </c>
      <c r="D1" s="138"/>
      <c r="E1" s="130"/>
      <c r="F1" s="130"/>
      <c r="G1" s="130"/>
      <c r="H1" s="130"/>
      <c r="I1" s="130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 x14ac:dyDescent="0.15">
      <c r="B2" s="130"/>
      <c r="C2" s="130"/>
      <c r="D2" s="130"/>
      <c r="E2" s="130"/>
      <c r="F2" s="130"/>
      <c r="G2" s="130"/>
      <c r="H2" s="142"/>
      <c r="I2" s="130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42" t="s">
        <v>451</v>
      </c>
    </row>
    <row r="3" spans="1:20" ht="15" customHeight="1" x14ac:dyDescent="0.15">
      <c r="B3" s="310" t="s">
        <v>26</v>
      </c>
      <c r="C3" s="324" t="s">
        <v>449</v>
      </c>
      <c r="D3" s="325"/>
      <c r="E3" s="326"/>
      <c r="F3" s="324" t="s">
        <v>333</v>
      </c>
      <c r="G3" s="325"/>
      <c r="H3" s="326"/>
      <c r="I3" s="316"/>
      <c r="J3" s="317"/>
      <c r="K3" s="149"/>
      <c r="L3" s="151" t="s">
        <v>80</v>
      </c>
      <c r="M3" s="151"/>
      <c r="N3" s="151"/>
      <c r="O3" s="151"/>
      <c r="P3" s="151"/>
      <c r="Q3" s="152"/>
      <c r="R3" s="324" t="s">
        <v>448</v>
      </c>
      <c r="S3" s="325"/>
      <c r="T3" s="326"/>
    </row>
    <row r="4" spans="1:20" ht="15" customHeight="1" x14ac:dyDescent="0.15">
      <c r="B4" s="323"/>
      <c r="C4" s="327"/>
      <c r="D4" s="328"/>
      <c r="E4" s="329"/>
      <c r="F4" s="327"/>
      <c r="G4" s="328"/>
      <c r="H4" s="329"/>
      <c r="I4" s="143"/>
      <c r="J4" s="148" t="s">
        <v>267</v>
      </c>
      <c r="K4" s="150"/>
      <c r="L4" s="318" t="s">
        <v>445</v>
      </c>
      <c r="M4" s="319"/>
      <c r="N4" s="320"/>
      <c r="O4" s="316" t="s">
        <v>444</v>
      </c>
      <c r="P4" s="317"/>
      <c r="Q4" s="321"/>
      <c r="R4" s="327"/>
      <c r="S4" s="328"/>
      <c r="T4" s="329"/>
    </row>
    <row r="5" spans="1:20" ht="15" customHeight="1" x14ac:dyDescent="0.15">
      <c r="B5" s="311"/>
      <c r="C5" s="51" t="s">
        <v>442</v>
      </c>
      <c r="D5" s="140" t="s">
        <v>205</v>
      </c>
      <c r="E5" s="51" t="s">
        <v>204</v>
      </c>
      <c r="F5" s="51" t="s">
        <v>442</v>
      </c>
      <c r="G5" s="140" t="s">
        <v>205</v>
      </c>
      <c r="H5" s="51" t="s">
        <v>204</v>
      </c>
      <c r="I5" s="51" t="s">
        <v>442</v>
      </c>
      <c r="J5" s="140" t="s">
        <v>205</v>
      </c>
      <c r="K5" s="51" t="s">
        <v>204</v>
      </c>
      <c r="L5" s="51" t="s">
        <v>442</v>
      </c>
      <c r="M5" s="140" t="s">
        <v>205</v>
      </c>
      <c r="N5" s="51" t="s">
        <v>204</v>
      </c>
      <c r="O5" s="51" t="s">
        <v>442</v>
      </c>
      <c r="P5" s="140" t="s">
        <v>205</v>
      </c>
      <c r="Q5" s="51" t="s">
        <v>204</v>
      </c>
      <c r="R5" s="51" t="s">
        <v>442</v>
      </c>
      <c r="S5" s="140" t="s">
        <v>205</v>
      </c>
      <c r="T5" s="51" t="s">
        <v>204</v>
      </c>
    </row>
    <row r="6" spans="1:20" ht="15" customHeight="1" x14ac:dyDescent="0.15">
      <c r="B6" s="52" t="s">
        <v>8</v>
      </c>
      <c r="C6" s="134">
        <f t="shared" ref="C6:C21" si="0">SUM(D6:E6)</f>
        <v>36698</v>
      </c>
      <c r="D6" s="134">
        <v>17502</v>
      </c>
      <c r="E6" s="134">
        <v>19196</v>
      </c>
      <c r="F6" s="134">
        <f t="shared" ref="F6:F21" si="1">SUM(G6:H6)</f>
        <v>4863</v>
      </c>
      <c r="G6" s="134">
        <v>2494</v>
      </c>
      <c r="H6" s="134">
        <v>2369</v>
      </c>
      <c r="I6" s="144">
        <f t="shared" ref="I6:I24" si="2">SUM(J6:K6)</f>
        <v>22222</v>
      </c>
      <c r="J6" s="134">
        <v>11036</v>
      </c>
      <c r="K6" s="134">
        <v>11186</v>
      </c>
      <c r="L6" s="144">
        <f t="shared" ref="L6:L21" si="3">SUM(M6:N6)</f>
        <v>7560</v>
      </c>
      <c r="M6" s="134">
        <v>3744</v>
      </c>
      <c r="N6" s="134">
        <v>3816</v>
      </c>
      <c r="O6" s="144">
        <f t="shared" ref="O6:O21" si="4">SUM(P6:Q6)</f>
        <v>14662</v>
      </c>
      <c r="P6" s="134">
        <v>7292</v>
      </c>
      <c r="Q6" s="134">
        <v>7370</v>
      </c>
      <c r="R6" s="144">
        <f t="shared" ref="R6:R13" si="5">SUM(S6:T6)</f>
        <v>9608</v>
      </c>
      <c r="S6" s="134">
        <v>3968</v>
      </c>
      <c r="T6" s="134">
        <v>5640</v>
      </c>
    </row>
    <row r="7" spans="1:20" ht="15" customHeight="1" x14ac:dyDescent="0.15">
      <c r="B7" s="52" t="s">
        <v>163</v>
      </c>
      <c r="C7" s="134">
        <f t="shared" si="0"/>
        <v>36652</v>
      </c>
      <c r="D7" s="134">
        <v>17472</v>
      </c>
      <c r="E7" s="134">
        <v>19180</v>
      </c>
      <c r="F7" s="134">
        <f t="shared" si="1"/>
        <v>4759</v>
      </c>
      <c r="G7" s="134">
        <v>2438</v>
      </c>
      <c r="H7" s="134">
        <v>2321</v>
      </c>
      <c r="I7" s="144">
        <f t="shared" si="2"/>
        <v>22091</v>
      </c>
      <c r="J7" s="134">
        <v>11012</v>
      </c>
      <c r="K7" s="134">
        <v>11079</v>
      </c>
      <c r="L7" s="144">
        <f t="shared" si="3"/>
        <v>7505</v>
      </c>
      <c r="M7" s="134">
        <v>3748</v>
      </c>
      <c r="N7" s="134">
        <v>3757</v>
      </c>
      <c r="O7" s="144">
        <f t="shared" si="4"/>
        <v>14586</v>
      </c>
      <c r="P7" s="134">
        <v>7264</v>
      </c>
      <c r="Q7" s="134">
        <v>7322</v>
      </c>
      <c r="R7" s="144">
        <f t="shared" si="5"/>
        <v>9797</v>
      </c>
      <c r="S7" s="134">
        <v>4018</v>
      </c>
      <c r="T7" s="134">
        <v>5779</v>
      </c>
    </row>
    <row r="8" spans="1:20" ht="15" customHeight="1" x14ac:dyDescent="0.15">
      <c r="B8" s="52" t="s">
        <v>160</v>
      </c>
      <c r="C8" s="134">
        <f t="shared" si="0"/>
        <v>36628</v>
      </c>
      <c r="D8" s="134">
        <f>SUM(G8+J8+S8)+4</f>
        <v>17439</v>
      </c>
      <c r="E8" s="134">
        <f>SUM(H8+K8+T8)+1</f>
        <v>19189</v>
      </c>
      <c r="F8" s="134">
        <f t="shared" si="1"/>
        <v>4712</v>
      </c>
      <c r="G8" s="134">
        <v>2429</v>
      </c>
      <c r="H8" s="134">
        <v>2283</v>
      </c>
      <c r="I8" s="144">
        <f t="shared" si="2"/>
        <v>21886</v>
      </c>
      <c r="J8" s="134">
        <f>M8+P8</f>
        <v>10881</v>
      </c>
      <c r="K8" s="134">
        <f>N8+Q8</f>
        <v>11005</v>
      </c>
      <c r="L8" s="144">
        <f t="shared" si="3"/>
        <v>7420</v>
      </c>
      <c r="M8" s="134">
        <v>3694</v>
      </c>
      <c r="N8" s="134">
        <v>3726</v>
      </c>
      <c r="O8" s="144">
        <f t="shared" si="4"/>
        <v>14466</v>
      </c>
      <c r="P8" s="134">
        <v>7187</v>
      </c>
      <c r="Q8" s="134">
        <v>7279</v>
      </c>
      <c r="R8" s="144">
        <f t="shared" si="5"/>
        <v>10025</v>
      </c>
      <c r="S8" s="134">
        <v>4125</v>
      </c>
      <c r="T8" s="134">
        <v>5900</v>
      </c>
    </row>
    <row r="9" spans="1:20" ht="15" customHeight="1" x14ac:dyDescent="0.15">
      <c r="B9" s="52" t="s">
        <v>158</v>
      </c>
      <c r="C9" s="134">
        <f t="shared" si="0"/>
        <v>36299</v>
      </c>
      <c r="D9" s="134">
        <v>17195</v>
      </c>
      <c r="E9" s="134">
        <v>19104</v>
      </c>
      <c r="F9" s="134">
        <f t="shared" si="1"/>
        <v>4554</v>
      </c>
      <c r="G9" s="134">
        <v>2338</v>
      </c>
      <c r="H9" s="134">
        <v>2216</v>
      </c>
      <c r="I9" s="144">
        <f t="shared" si="2"/>
        <v>21613</v>
      </c>
      <c r="J9" s="134">
        <f>M9+P9</f>
        <v>10695</v>
      </c>
      <c r="K9" s="134">
        <f>N9+Q9</f>
        <v>10918</v>
      </c>
      <c r="L9" s="144">
        <f t="shared" si="3"/>
        <v>7280</v>
      </c>
      <c r="M9" s="134">
        <v>3592</v>
      </c>
      <c r="N9" s="134">
        <v>3688</v>
      </c>
      <c r="O9" s="144">
        <f t="shared" si="4"/>
        <v>14333</v>
      </c>
      <c r="P9" s="134">
        <v>7103</v>
      </c>
      <c r="Q9" s="134">
        <v>7230</v>
      </c>
      <c r="R9" s="144">
        <f t="shared" si="5"/>
        <v>10127</v>
      </c>
      <c r="S9" s="134">
        <v>4158</v>
      </c>
      <c r="T9" s="134">
        <v>5969</v>
      </c>
    </row>
    <row r="10" spans="1:20" ht="15" customHeight="1" x14ac:dyDescent="0.15">
      <c r="B10" s="17" t="s">
        <v>400</v>
      </c>
      <c r="C10" s="135">
        <f t="shared" si="0"/>
        <v>36013</v>
      </c>
      <c r="D10" s="135">
        <v>17091</v>
      </c>
      <c r="E10" s="135">
        <f>SUM(H10,K10,T10)</f>
        <v>18922</v>
      </c>
      <c r="F10" s="135">
        <f t="shared" si="1"/>
        <v>4450</v>
      </c>
      <c r="G10" s="135">
        <v>2283</v>
      </c>
      <c r="H10" s="135">
        <v>2167</v>
      </c>
      <c r="I10" s="145">
        <f t="shared" si="2"/>
        <v>21306</v>
      </c>
      <c r="J10" s="135">
        <f t="shared" ref="J10:K14" si="6">SUM(M10,P10)</f>
        <v>10601</v>
      </c>
      <c r="K10" s="135">
        <f t="shared" si="6"/>
        <v>10705</v>
      </c>
      <c r="L10" s="145">
        <f t="shared" si="3"/>
        <v>6973</v>
      </c>
      <c r="M10" s="135">
        <v>3484</v>
      </c>
      <c r="N10" s="135">
        <v>3489</v>
      </c>
      <c r="O10" s="145">
        <f t="shared" si="4"/>
        <v>14333</v>
      </c>
      <c r="P10" s="135">
        <v>7117</v>
      </c>
      <c r="Q10" s="135">
        <v>7216</v>
      </c>
      <c r="R10" s="145">
        <f t="shared" si="5"/>
        <v>10256</v>
      </c>
      <c r="S10" s="135">
        <v>4206</v>
      </c>
      <c r="T10" s="135">
        <v>6050</v>
      </c>
    </row>
    <row r="11" spans="1:20" ht="15" customHeight="1" x14ac:dyDescent="0.15">
      <c r="B11" s="52" t="s">
        <v>441</v>
      </c>
      <c r="C11" s="134">
        <f t="shared" si="0"/>
        <v>35620</v>
      </c>
      <c r="D11" s="134">
        <f>SUM(G11,J11,S11)</f>
        <v>16886</v>
      </c>
      <c r="E11" s="134">
        <f>SUM(H11,K11,T11)</f>
        <v>18734</v>
      </c>
      <c r="F11" s="134">
        <f t="shared" si="1"/>
        <v>4306</v>
      </c>
      <c r="G11" s="134">
        <v>2200</v>
      </c>
      <c r="H11" s="134">
        <v>2106</v>
      </c>
      <c r="I11" s="144">
        <f t="shared" si="2"/>
        <v>20926</v>
      </c>
      <c r="J11" s="134">
        <f t="shared" si="6"/>
        <v>10421</v>
      </c>
      <c r="K11" s="134">
        <f t="shared" si="6"/>
        <v>10505</v>
      </c>
      <c r="L11" s="144">
        <f t="shared" si="3"/>
        <v>6830</v>
      </c>
      <c r="M11" s="134">
        <v>3399</v>
      </c>
      <c r="N11" s="134">
        <v>3431</v>
      </c>
      <c r="O11" s="144">
        <f t="shared" si="4"/>
        <v>14096</v>
      </c>
      <c r="P11" s="134">
        <v>7022</v>
      </c>
      <c r="Q11" s="134">
        <v>7074</v>
      </c>
      <c r="R11" s="144">
        <f t="shared" si="5"/>
        <v>10388</v>
      </c>
      <c r="S11" s="134">
        <v>4265</v>
      </c>
      <c r="T11" s="134">
        <v>6123</v>
      </c>
    </row>
    <row r="12" spans="1:20" ht="15" customHeight="1" x14ac:dyDescent="0.15">
      <c r="B12" s="52" t="s">
        <v>440</v>
      </c>
      <c r="C12" s="134">
        <f t="shared" si="0"/>
        <v>35185</v>
      </c>
      <c r="D12" s="134">
        <v>16662</v>
      </c>
      <c r="E12" s="134">
        <v>18523</v>
      </c>
      <c r="F12" s="134">
        <f t="shared" si="1"/>
        <v>4145</v>
      </c>
      <c r="G12" s="134">
        <v>2141</v>
      </c>
      <c r="H12" s="134">
        <v>2004</v>
      </c>
      <c r="I12" s="144">
        <f t="shared" si="2"/>
        <v>20511</v>
      </c>
      <c r="J12" s="134">
        <f t="shared" si="6"/>
        <v>10202</v>
      </c>
      <c r="K12" s="134">
        <f t="shared" si="6"/>
        <v>10309</v>
      </c>
      <c r="L12" s="144">
        <f t="shared" si="3"/>
        <v>6526</v>
      </c>
      <c r="M12" s="134">
        <v>3202</v>
      </c>
      <c r="N12" s="134">
        <v>3324</v>
      </c>
      <c r="O12" s="144">
        <f t="shared" si="4"/>
        <v>13985</v>
      </c>
      <c r="P12" s="134">
        <v>7000</v>
      </c>
      <c r="Q12" s="134">
        <v>6985</v>
      </c>
      <c r="R12" s="144">
        <f t="shared" si="5"/>
        <v>10528</v>
      </c>
      <c r="S12" s="134">
        <v>4318</v>
      </c>
      <c r="T12" s="134">
        <v>6210</v>
      </c>
    </row>
    <row r="13" spans="1:20" ht="15" customHeight="1" x14ac:dyDescent="0.15">
      <c r="B13" s="52" t="s">
        <v>104</v>
      </c>
      <c r="C13" s="134">
        <f t="shared" si="0"/>
        <v>34784</v>
      </c>
      <c r="D13" s="134">
        <v>16479</v>
      </c>
      <c r="E13" s="134">
        <v>18305</v>
      </c>
      <c r="F13" s="134">
        <f t="shared" si="1"/>
        <v>4005</v>
      </c>
      <c r="G13" s="134">
        <v>2069</v>
      </c>
      <c r="H13" s="134">
        <v>1936</v>
      </c>
      <c r="I13" s="144">
        <f t="shared" si="2"/>
        <v>20156</v>
      </c>
      <c r="J13" s="134">
        <f t="shared" si="6"/>
        <v>10033</v>
      </c>
      <c r="K13" s="134">
        <f t="shared" si="6"/>
        <v>10123</v>
      </c>
      <c r="L13" s="144">
        <f t="shared" si="3"/>
        <v>6362</v>
      </c>
      <c r="M13" s="134">
        <v>3153</v>
      </c>
      <c r="N13" s="134">
        <v>3209</v>
      </c>
      <c r="O13" s="144">
        <f t="shared" si="4"/>
        <v>13794</v>
      </c>
      <c r="P13" s="134">
        <v>6880</v>
      </c>
      <c r="Q13" s="134">
        <v>6914</v>
      </c>
      <c r="R13" s="144">
        <f t="shared" si="5"/>
        <v>10623</v>
      </c>
      <c r="S13" s="134">
        <v>4377</v>
      </c>
      <c r="T13" s="134">
        <v>6246</v>
      </c>
    </row>
    <row r="14" spans="1:20" ht="15" customHeight="1" x14ac:dyDescent="0.15">
      <c r="B14" s="52" t="s">
        <v>150</v>
      </c>
      <c r="C14" s="134">
        <f t="shared" si="0"/>
        <v>34320</v>
      </c>
      <c r="D14" s="134">
        <f>SUM(G14,J14,S14)</f>
        <v>16299</v>
      </c>
      <c r="E14" s="134">
        <f>SUM(H14,K14,T14)</f>
        <v>18021</v>
      </c>
      <c r="F14" s="134">
        <f t="shared" si="1"/>
        <v>3867</v>
      </c>
      <c r="G14" s="134">
        <v>2008</v>
      </c>
      <c r="H14" s="134">
        <v>1859</v>
      </c>
      <c r="I14" s="144">
        <f t="shared" si="2"/>
        <v>19742</v>
      </c>
      <c r="J14" s="134">
        <f t="shared" si="6"/>
        <v>9852</v>
      </c>
      <c r="K14" s="134">
        <f t="shared" si="6"/>
        <v>9890</v>
      </c>
      <c r="L14" s="144">
        <f t="shared" si="3"/>
        <v>6106</v>
      </c>
      <c r="M14" s="134">
        <v>3039</v>
      </c>
      <c r="N14" s="134">
        <v>3067</v>
      </c>
      <c r="O14" s="144">
        <f t="shared" si="4"/>
        <v>13636</v>
      </c>
      <c r="P14" s="134">
        <v>6813</v>
      </c>
      <c r="Q14" s="134">
        <v>6823</v>
      </c>
      <c r="R14" s="376">
        <v>10711</v>
      </c>
      <c r="S14" s="134">
        <v>4439</v>
      </c>
      <c r="T14" s="134">
        <v>6272</v>
      </c>
    </row>
    <row r="15" spans="1:20" ht="15" customHeight="1" x14ac:dyDescent="0.15">
      <c r="B15" s="17" t="s">
        <v>149</v>
      </c>
      <c r="C15" s="135">
        <f t="shared" si="0"/>
        <v>33836</v>
      </c>
      <c r="D15" s="135">
        <v>16036</v>
      </c>
      <c r="E15" s="135">
        <v>17800</v>
      </c>
      <c r="F15" s="135">
        <f t="shared" si="1"/>
        <v>3776</v>
      </c>
      <c r="G15" s="135">
        <v>1970</v>
      </c>
      <c r="H15" s="135">
        <v>1806</v>
      </c>
      <c r="I15" s="145">
        <f t="shared" si="2"/>
        <v>19455</v>
      </c>
      <c r="J15" s="135">
        <v>9700</v>
      </c>
      <c r="K15" s="135">
        <v>9755</v>
      </c>
      <c r="L15" s="145">
        <f t="shared" si="3"/>
        <v>5946</v>
      </c>
      <c r="M15" s="135">
        <v>2938</v>
      </c>
      <c r="N15" s="135">
        <v>3008</v>
      </c>
      <c r="O15" s="145">
        <f t="shared" si="4"/>
        <v>13509</v>
      </c>
      <c r="P15" s="135">
        <v>6762</v>
      </c>
      <c r="Q15" s="135">
        <v>6747</v>
      </c>
      <c r="R15" s="145">
        <f t="shared" ref="R15:R21" si="7">SUM(S15:T15)</f>
        <v>10600</v>
      </c>
      <c r="S15" s="135">
        <v>4365</v>
      </c>
      <c r="T15" s="135">
        <v>6235</v>
      </c>
    </row>
    <row r="16" spans="1:20" ht="15" customHeight="1" x14ac:dyDescent="0.15">
      <c r="B16" s="52" t="s">
        <v>148</v>
      </c>
      <c r="C16" s="134">
        <f t="shared" si="0"/>
        <v>33408</v>
      </c>
      <c r="D16" s="134">
        <v>15795</v>
      </c>
      <c r="E16" s="134">
        <v>17613</v>
      </c>
      <c r="F16" s="134">
        <f t="shared" si="1"/>
        <v>3643</v>
      </c>
      <c r="G16" s="134">
        <v>1902</v>
      </c>
      <c r="H16" s="134">
        <v>1741</v>
      </c>
      <c r="I16" s="144">
        <f t="shared" si="2"/>
        <v>19274</v>
      </c>
      <c r="J16" s="134">
        <v>9584</v>
      </c>
      <c r="K16" s="134">
        <v>9690</v>
      </c>
      <c r="L16" s="144">
        <f t="shared" si="3"/>
        <v>5800</v>
      </c>
      <c r="M16" s="134">
        <v>2838</v>
      </c>
      <c r="N16" s="134">
        <v>2962</v>
      </c>
      <c r="O16" s="144">
        <f t="shared" si="4"/>
        <v>13474</v>
      </c>
      <c r="P16" s="134">
        <v>6746</v>
      </c>
      <c r="Q16" s="134">
        <v>6728</v>
      </c>
      <c r="R16" s="144">
        <f t="shared" si="7"/>
        <v>10486</v>
      </c>
      <c r="S16" s="134">
        <v>4308</v>
      </c>
      <c r="T16" s="134">
        <v>6178</v>
      </c>
    </row>
    <row r="17" spans="2:24" ht="15" customHeight="1" x14ac:dyDescent="0.15">
      <c r="B17" s="52" t="s">
        <v>147</v>
      </c>
      <c r="C17" s="134">
        <f t="shared" si="0"/>
        <v>32882</v>
      </c>
      <c r="D17" s="134">
        <v>15541</v>
      </c>
      <c r="E17" s="134">
        <v>17341</v>
      </c>
      <c r="F17" s="134">
        <f t="shared" si="1"/>
        <v>3515</v>
      </c>
      <c r="G17" s="134">
        <v>1819</v>
      </c>
      <c r="H17" s="134">
        <v>1696</v>
      </c>
      <c r="I17" s="144">
        <f t="shared" si="2"/>
        <v>18755</v>
      </c>
      <c r="J17" s="134">
        <v>9313</v>
      </c>
      <c r="K17" s="134">
        <v>9442</v>
      </c>
      <c r="L17" s="144">
        <f t="shared" si="3"/>
        <v>5580</v>
      </c>
      <c r="M17" s="134">
        <v>2728</v>
      </c>
      <c r="N17" s="134">
        <v>2852</v>
      </c>
      <c r="O17" s="144">
        <f t="shared" si="4"/>
        <v>13175</v>
      </c>
      <c r="P17" s="134">
        <v>6585</v>
      </c>
      <c r="Q17" s="134">
        <v>6590</v>
      </c>
      <c r="R17" s="144">
        <f t="shared" si="7"/>
        <v>10607</v>
      </c>
      <c r="S17" s="134">
        <v>4408</v>
      </c>
      <c r="T17" s="134">
        <v>6199</v>
      </c>
    </row>
    <row r="18" spans="2:24" ht="15" customHeight="1" x14ac:dyDescent="0.15">
      <c r="B18" s="52" t="s">
        <v>143</v>
      </c>
      <c r="C18" s="134">
        <f t="shared" si="0"/>
        <v>32419</v>
      </c>
      <c r="D18" s="134">
        <v>15326</v>
      </c>
      <c r="E18" s="134">
        <v>17093</v>
      </c>
      <c r="F18" s="134">
        <f t="shared" si="1"/>
        <v>3394</v>
      </c>
      <c r="G18" s="134">
        <v>1747</v>
      </c>
      <c r="H18" s="134">
        <v>1647</v>
      </c>
      <c r="I18" s="144">
        <f t="shared" si="2"/>
        <v>18198</v>
      </c>
      <c r="J18" s="134">
        <v>9060</v>
      </c>
      <c r="K18" s="134">
        <v>9138</v>
      </c>
      <c r="L18" s="144">
        <f t="shared" si="3"/>
        <v>5329</v>
      </c>
      <c r="M18" s="134">
        <v>2602</v>
      </c>
      <c r="N18" s="134">
        <v>2727</v>
      </c>
      <c r="O18" s="144">
        <f t="shared" si="4"/>
        <v>12869</v>
      </c>
      <c r="P18" s="134">
        <v>6458</v>
      </c>
      <c r="Q18" s="134">
        <v>6411</v>
      </c>
      <c r="R18" s="144">
        <f t="shared" si="7"/>
        <v>10822</v>
      </c>
      <c r="S18" s="134">
        <v>4518</v>
      </c>
      <c r="T18" s="134">
        <v>6304</v>
      </c>
    </row>
    <row r="19" spans="2:24" ht="15" customHeight="1" x14ac:dyDescent="0.15">
      <c r="B19" s="52" t="s">
        <v>89</v>
      </c>
      <c r="C19" s="134">
        <f t="shared" si="0"/>
        <v>31961</v>
      </c>
      <c r="D19" s="134">
        <v>15093</v>
      </c>
      <c r="E19" s="134">
        <v>16868</v>
      </c>
      <c r="F19" s="134">
        <f t="shared" si="1"/>
        <v>3314</v>
      </c>
      <c r="G19" s="134">
        <v>1695</v>
      </c>
      <c r="H19" s="134">
        <v>1619</v>
      </c>
      <c r="I19" s="144">
        <f t="shared" si="2"/>
        <v>17677</v>
      </c>
      <c r="J19" s="134">
        <f>M19+P19</f>
        <v>8807</v>
      </c>
      <c r="K19" s="134">
        <f>N19+Q19</f>
        <v>8870</v>
      </c>
      <c r="L19" s="144">
        <f t="shared" si="3"/>
        <v>5204</v>
      </c>
      <c r="M19" s="134">
        <v>2552</v>
      </c>
      <c r="N19" s="134">
        <v>2652</v>
      </c>
      <c r="O19" s="144">
        <f t="shared" si="4"/>
        <v>12473</v>
      </c>
      <c r="P19" s="134">
        <v>6255</v>
      </c>
      <c r="Q19" s="134">
        <v>6218</v>
      </c>
      <c r="R19" s="144">
        <f t="shared" si="7"/>
        <v>10965</v>
      </c>
      <c r="S19" s="134">
        <v>4590</v>
      </c>
      <c r="T19" s="134">
        <v>6375</v>
      </c>
    </row>
    <row r="20" spans="2:24" ht="15" customHeight="1" x14ac:dyDescent="0.15">
      <c r="B20" s="17" t="s">
        <v>141</v>
      </c>
      <c r="C20" s="135">
        <f t="shared" si="0"/>
        <v>31569</v>
      </c>
      <c r="D20" s="135">
        <v>14951</v>
      </c>
      <c r="E20" s="135">
        <v>16618</v>
      </c>
      <c r="F20" s="135">
        <f t="shared" si="1"/>
        <v>3224</v>
      </c>
      <c r="G20" s="135">
        <v>1651</v>
      </c>
      <c r="H20" s="135">
        <v>1573</v>
      </c>
      <c r="I20" s="145">
        <f t="shared" si="2"/>
        <v>17162</v>
      </c>
      <c r="J20" s="135">
        <v>8563</v>
      </c>
      <c r="K20" s="135">
        <v>8599</v>
      </c>
      <c r="L20" s="145">
        <f t="shared" si="3"/>
        <v>4998</v>
      </c>
      <c r="M20" s="135">
        <v>2492</v>
      </c>
      <c r="N20" s="135">
        <v>2506</v>
      </c>
      <c r="O20" s="145">
        <f t="shared" si="4"/>
        <v>12164</v>
      </c>
      <c r="P20" s="135">
        <v>6071</v>
      </c>
      <c r="Q20" s="135">
        <v>6093</v>
      </c>
      <c r="R20" s="145">
        <f t="shared" si="7"/>
        <v>11118</v>
      </c>
      <c r="S20" s="135">
        <v>4700</v>
      </c>
      <c r="T20" s="135">
        <v>6418</v>
      </c>
    </row>
    <row r="21" spans="2:24" ht="15" customHeight="1" x14ac:dyDescent="0.15">
      <c r="B21" s="53" t="s">
        <v>139</v>
      </c>
      <c r="C21" s="136">
        <f t="shared" si="0"/>
        <v>31135</v>
      </c>
      <c r="D21" s="136">
        <v>14788</v>
      </c>
      <c r="E21" s="136">
        <v>16347</v>
      </c>
      <c r="F21" s="136">
        <f t="shared" si="1"/>
        <v>3124</v>
      </c>
      <c r="G21" s="136">
        <v>1599</v>
      </c>
      <c r="H21" s="136">
        <v>1525</v>
      </c>
      <c r="I21" s="146">
        <f t="shared" si="2"/>
        <v>16665</v>
      </c>
      <c r="J21" s="136">
        <f t="shared" ref="J21:K24" si="8">M21+P21</f>
        <v>8344</v>
      </c>
      <c r="K21" s="136">
        <f t="shared" si="8"/>
        <v>8321</v>
      </c>
      <c r="L21" s="146">
        <f t="shared" si="3"/>
        <v>4859</v>
      </c>
      <c r="M21" s="136">
        <v>2439</v>
      </c>
      <c r="N21" s="136">
        <v>2420</v>
      </c>
      <c r="O21" s="146">
        <f t="shared" si="4"/>
        <v>11806</v>
      </c>
      <c r="P21" s="136">
        <v>5905</v>
      </c>
      <c r="Q21" s="136">
        <v>5901</v>
      </c>
      <c r="R21" s="146">
        <f t="shared" si="7"/>
        <v>11281</v>
      </c>
      <c r="S21" s="136">
        <v>4808</v>
      </c>
      <c r="T21" s="136">
        <v>6473</v>
      </c>
    </row>
    <row r="22" spans="2:24" s="130" customFormat="1" ht="15" customHeight="1" x14ac:dyDescent="0.15">
      <c r="B22" s="52" t="s">
        <v>137</v>
      </c>
      <c r="C22" s="134">
        <v>30633</v>
      </c>
      <c r="D22" s="134">
        <v>14554</v>
      </c>
      <c r="E22" s="134">
        <v>16079</v>
      </c>
      <c r="F22" s="134">
        <v>3013</v>
      </c>
      <c r="G22" s="134">
        <v>1554</v>
      </c>
      <c r="H22" s="134">
        <v>1459</v>
      </c>
      <c r="I22" s="144">
        <f t="shared" si="2"/>
        <v>16190</v>
      </c>
      <c r="J22" s="134">
        <f t="shared" si="8"/>
        <v>8109</v>
      </c>
      <c r="K22" s="134">
        <f t="shared" si="8"/>
        <v>8081</v>
      </c>
      <c r="L22" s="144">
        <v>4626</v>
      </c>
      <c r="M22" s="134">
        <v>2346</v>
      </c>
      <c r="N22" s="134">
        <v>2280</v>
      </c>
      <c r="O22" s="144">
        <v>11564</v>
      </c>
      <c r="P22" s="134">
        <v>5763</v>
      </c>
      <c r="Q22" s="134">
        <v>5801</v>
      </c>
      <c r="R22" s="144">
        <v>11365</v>
      </c>
      <c r="S22" s="134">
        <v>4854</v>
      </c>
      <c r="T22" s="134">
        <v>6511</v>
      </c>
      <c r="X22" s="129"/>
    </row>
    <row r="23" spans="2:24" s="130" customFormat="1" ht="15" customHeight="1" x14ac:dyDescent="0.15">
      <c r="B23" s="52" t="s">
        <v>134</v>
      </c>
      <c r="C23" s="134">
        <v>30211</v>
      </c>
      <c r="D23" s="134">
        <v>14384</v>
      </c>
      <c r="E23" s="134">
        <v>15827</v>
      </c>
      <c r="F23" s="134">
        <v>2910</v>
      </c>
      <c r="G23" s="134">
        <v>1486</v>
      </c>
      <c r="H23" s="134">
        <v>1424</v>
      </c>
      <c r="I23" s="144">
        <f t="shared" si="2"/>
        <v>15711</v>
      </c>
      <c r="J23" s="134">
        <f t="shared" si="8"/>
        <v>7894</v>
      </c>
      <c r="K23" s="134">
        <f t="shared" si="8"/>
        <v>7817</v>
      </c>
      <c r="L23" s="144">
        <v>4489</v>
      </c>
      <c r="M23" s="134">
        <v>2284</v>
      </c>
      <c r="N23" s="134">
        <v>2205</v>
      </c>
      <c r="O23" s="144">
        <v>11222</v>
      </c>
      <c r="P23" s="134">
        <v>5610</v>
      </c>
      <c r="Q23" s="134">
        <v>5612</v>
      </c>
      <c r="R23" s="144">
        <v>11525</v>
      </c>
      <c r="S23" s="134">
        <v>4967</v>
      </c>
      <c r="T23" s="134">
        <v>6558</v>
      </c>
      <c r="X23" s="129"/>
    </row>
    <row r="24" spans="2:24" s="130" customFormat="1" ht="15" customHeight="1" x14ac:dyDescent="0.15">
      <c r="B24" s="52" t="s">
        <v>131</v>
      </c>
      <c r="C24" s="134">
        <v>29774</v>
      </c>
      <c r="D24" s="134">
        <v>14215</v>
      </c>
      <c r="E24" s="134">
        <v>15559</v>
      </c>
      <c r="F24" s="134">
        <v>2810</v>
      </c>
      <c r="G24" s="134">
        <v>1431</v>
      </c>
      <c r="H24" s="134">
        <v>1379</v>
      </c>
      <c r="I24" s="144">
        <f t="shared" si="2"/>
        <v>15364</v>
      </c>
      <c r="J24" s="134">
        <f t="shared" si="8"/>
        <v>7744</v>
      </c>
      <c r="K24" s="134">
        <f t="shared" si="8"/>
        <v>7620</v>
      </c>
      <c r="L24" s="144">
        <v>4360</v>
      </c>
      <c r="M24" s="134">
        <v>2256</v>
      </c>
      <c r="N24" s="134">
        <v>2104</v>
      </c>
      <c r="O24" s="144">
        <v>11004</v>
      </c>
      <c r="P24" s="134">
        <v>5488</v>
      </c>
      <c r="Q24" s="134">
        <v>5516</v>
      </c>
      <c r="R24" s="144">
        <v>11535</v>
      </c>
      <c r="S24" s="134">
        <v>5003</v>
      </c>
      <c r="T24" s="134">
        <v>6532</v>
      </c>
      <c r="X24" s="129"/>
    </row>
    <row r="25" spans="2:24" s="130" customFormat="1" ht="15" customHeight="1" x14ac:dyDescent="0.15">
      <c r="B25" s="17" t="s">
        <v>130</v>
      </c>
      <c r="C25" s="135">
        <v>29110</v>
      </c>
      <c r="D25" s="135">
        <v>13909</v>
      </c>
      <c r="E25" s="135">
        <v>15201</v>
      </c>
      <c r="F25" s="135">
        <v>2712</v>
      </c>
      <c r="G25" s="135">
        <v>1371</v>
      </c>
      <c r="H25" s="135">
        <v>1341</v>
      </c>
      <c r="I25" s="145">
        <v>14828</v>
      </c>
      <c r="J25" s="135">
        <v>7467</v>
      </c>
      <c r="K25" s="135">
        <v>7361</v>
      </c>
      <c r="L25" s="145">
        <v>4115</v>
      </c>
      <c r="M25" s="135">
        <v>2127</v>
      </c>
      <c r="N25" s="135">
        <v>1988</v>
      </c>
      <c r="O25" s="145">
        <v>10713</v>
      </c>
      <c r="P25" s="135">
        <v>5340</v>
      </c>
      <c r="Q25" s="135">
        <v>5373</v>
      </c>
      <c r="R25" s="145">
        <v>11386</v>
      </c>
      <c r="S25" s="135">
        <v>4970</v>
      </c>
      <c r="T25" s="135">
        <v>6416</v>
      </c>
      <c r="X25" s="129"/>
    </row>
    <row r="26" spans="2:24" s="130" customFormat="1" ht="15" customHeight="1" x14ac:dyDescent="0.15">
      <c r="B26" s="19" t="s">
        <v>129</v>
      </c>
      <c r="C26" s="137">
        <v>28633</v>
      </c>
      <c r="D26" s="137">
        <v>13672</v>
      </c>
      <c r="E26" s="137">
        <v>14961</v>
      </c>
      <c r="F26" s="137">
        <v>2635</v>
      </c>
      <c r="G26" s="137">
        <v>1341</v>
      </c>
      <c r="H26" s="137">
        <v>1294</v>
      </c>
      <c r="I26" s="147">
        <f>SUM(J26:K26)</f>
        <v>14523</v>
      </c>
      <c r="J26" s="137">
        <f>M26+P26</f>
        <v>7287</v>
      </c>
      <c r="K26" s="137">
        <f>N26+Q26</f>
        <v>7236</v>
      </c>
      <c r="L26" s="147">
        <v>4027</v>
      </c>
      <c r="M26" s="137">
        <v>2051</v>
      </c>
      <c r="N26" s="137">
        <v>1976</v>
      </c>
      <c r="O26" s="147">
        <v>10496</v>
      </c>
      <c r="P26" s="137">
        <v>5236</v>
      </c>
      <c r="Q26" s="137">
        <v>5260</v>
      </c>
      <c r="R26" s="147">
        <v>11475</v>
      </c>
      <c r="S26" s="137">
        <v>5044</v>
      </c>
      <c r="T26" s="137">
        <v>6431</v>
      </c>
      <c r="X26" s="129"/>
    </row>
    <row r="27" spans="2:24" s="131" customFormat="1" ht="13.5" x14ac:dyDescent="0.15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322" t="s">
        <v>438</v>
      </c>
      <c r="R27" s="322"/>
      <c r="S27" s="322"/>
      <c r="T27" s="322"/>
    </row>
    <row r="28" spans="2:24" s="131" customFormat="1" ht="13.5" x14ac:dyDescent="0.15">
      <c r="B28" s="130" t="s">
        <v>74</v>
      </c>
      <c r="C28" s="130"/>
      <c r="D28" s="130"/>
      <c r="E28" s="130"/>
      <c r="F28" s="130"/>
      <c r="G28" s="130"/>
      <c r="H28" s="130"/>
      <c r="I28" s="130"/>
    </row>
    <row r="29" spans="2:24" s="131" customFormat="1" ht="13.5" x14ac:dyDescent="0.15">
      <c r="B29" s="130" t="s">
        <v>437</v>
      </c>
      <c r="C29" s="130"/>
      <c r="D29" s="130"/>
      <c r="E29" s="130"/>
      <c r="F29" s="130"/>
      <c r="G29" s="130"/>
      <c r="H29" s="130"/>
      <c r="I29" s="130"/>
    </row>
    <row r="30" spans="2:24" s="131" customFormat="1" ht="15" customHeight="1" x14ac:dyDescent="0.15">
      <c r="B30" s="130" t="s">
        <v>254</v>
      </c>
      <c r="C30" s="130"/>
      <c r="D30" s="130"/>
      <c r="E30" s="130"/>
      <c r="F30" s="130"/>
      <c r="G30" s="130"/>
      <c r="H30" s="130"/>
      <c r="I30" s="130"/>
    </row>
    <row r="31" spans="2:24" s="131" customFormat="1" ht="15" customHeight="1" x14ac:dyDescent="0.15">
      <c r="B31" s="132" t="s">
        <v>370</v>
      </c>
      <c r="C31" s="130"/>
      <c r="D31" s="130"/>
      <c r="E31" s="130"/>
      <c r="F31" s="130"/>
      <c r="G31" s="130"/>
      <c r="H31" s="130"/>
      <c r="I31" s="130"/>
    </row>
    <row r="32" spans="2:24" ht="15" customHeight="1" x14ac:dyDescent="0.15">
      <c r="B32" s="130"/>
      <c r="C32" s="130"/>
      <c r="D32" s="130"/>
      <c r="E32" s="130"/>
      <c r="F32" s="130"/>
      <c r="G32" s="130"/>
      <c r="H32" s="130"/>
      <c r="I32" s="130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</row>
    <row r="33" spans="2:20" ht="15" customHeight="1" x14ac:dyDescent="0.15">
      <c r="B33" s="12" t="s">
        <v>61</v>
      </c>
      <c r="C33" s="130"/>
      <c r="D33" s="130"/>
      <c r="E33" s="130"/>
      <c r="F33" s="130"/>
      <c r="G33" s="130"/>
      <c r="H33" s="130"/>
      <c r="I33" s="130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</row>
  </sheetData>
  <mergeCells count="8">
    <mergeCell ref="I3:J3"/>
    <mergeCell ref="L4:N4"/>
    <mergeCell ref="O4:Q4"/>
    <mergeCell ref="Q27:T27"/>
    <mergeCell ref="B3:B5"/>
    <mergeCell ref="C3:E4"/>
    <mergeCell ref="F3:H4"/>
    <mergeCell ref="R3:T4"/>
  </mergeCells>
  <phoneticPr fontId="3"/>
  <hyperlinks>
    <hyperlink ref="B3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SheetLayoutView="100" workbookViewId="0">
      <pane xSplit="1" ySplit="4" topLeftCell="B8" activePane="bottomRight" state="frozen"/>
      <selection pane="topRight"/>
      <selection pane="bottomLeft"/>
      <selection pane="bottomRight" activeCell="R18" sqref="R18"/>
    </sheetView>
  </sheetViews>
  <sheetFormatPr defaultRowHeight="15" customHeight="1" x14ac:dyDescent="0.15"/>
  <cols>
    <col min="1" max="1" width="3.375" style="129" customWidth="1"/>
    <col min="2" max="3" width="9" style="129" customWidth="1"/>
    <col min="4" max="6" width="9.75" style="129" customWidth="1"/>
    <col min="7" max="7" width="9" style="129" customWidth="1"/>
    <col min="8" max="16384" width="9" style="129"/>
  </cols>
  <sheetData>
    <row r="1" spans="1:6" ht="20.25" customHeight="1" x14ac:dyDescent="0.15">
      <c r="A1" s="11">
        <v>9</v>
      </c>
      <c r="B1" s="20" t="s">
        <v>574</v>
      </c>
    </row>
    <row r="3" spans="1:6" ht="15" customHeight="1" x14ac:dyDescent="0.15">
      <c r="B3" s="310" t="s">
        <v>59</v>
      </c>
      <c r="C3" s="330" t="s">
        <v>298</v>
      </c>
      <c r="D3" s="333" t="s">
        <v>169</v>
      </c>
      <c r="E3" s="330" t="s">
        <v>446</v>
      </c>
      <c r="F3" s="330" t="s">
        <v>70</v>
      </c>
    </row>
    <row r="4" spans="1:6" ht="15" customHeight="1" x14ac:dyDescent="0.15">
      <c r="B4" s="323"/>
      <c r="C4" s="331"/>
      <c r="D4" s="334"/>
      <c r="E4" s="331"/>
      <c r="F4" s="331"/>
    </row>
    <row r="5" spans="1:6" ht="15" customHeight="1" x14ac:dyDescent="0.15">
      <c r="B5" s="311"/>
      <c r="C5" s="332"/>
      <c r="D5" s="335"/>
      <c r="E5" s="332"/>
      <c r="F5" s="332"/>
    </row>
    <row r="6" spans="1:6" ht="15" customHeight="1" x14ac:dyDescent="0.15">
      <c r="B6" s="153">
        <v>13</v>
      </c>
      <c r="C6" s="159">
        <f>'2-11'!F6</f>
        <v>4863</v>
      </c>
      <c r="D6" s="162">
        <f>'2-11'!L6</f>
        <v>7560</v>
      </c>
      <c r="E6" s="162">
        <f>'2-11'!O6</f>
        <v>14662</v>
      </c>
      <c r="F6" s="162">
        <f>'2-11'!R6</f>
        <v>9608</v>
      </c>
    </row>
    <row r="7" spans="1:6" ht="15" customHeight="1" x14ac:dyDescent="0.15">
      <c r="B7" s="154">
        <v>14</v>
      </c>
      <c r="C7" s="160">
        <f>'2-11'!F7</f>
        <v>4759</v>
      </c>
      <c r="D7" s="163">
        <f>'2-11'!L7</f>
        <v>7505</v>
      </c>
      <c r="E7" s="163">
        <f>'2-11'!O7</f>
        <v>14586</v>
      </c>
      <c r="F7" s="163">
        <f>'2-11'!R7</f>
        <v>9797</v>
      </c>
    </row>
    <row r="8" spans="1:6" ht="15" customHeight="1" x14ac:dyDescent="0.15">
      <c r="B8" s="155">
        <v>15</v>
      </c>
      <c r="C8" s="160">
        <f>'2-11'!F8</f>
        <v>4712</v>
      </c>
      <c r="D8" s="163">
        <f>'2-11'!L8</f>
        <v>7420</v>
      </c>
      <c r="E8" s="163">
        <f>'2-11'!O8</f>
        <v>14466</v>
      </c>
      <c r="F8" s="163">
        <f>'2-11'!R8</f>
        <v>10025</v>
      </c>
    </row>
    <row r="9" spans="1:6" ht="15" customHeight="1" x14ac:dyDescent="0.15">
      <c r="B9" s="154">
        <v>16</v>
      </c>
      <c r="C9" s="160">
        <f>'2-11'!F9</f>
        <v>4554</v>
      </c>
      <c r="D9" s="163">
        <f>'2-11'!L9</f>
        <v>7280</v>
      </c>
      <c r="E9" s="163">
        <f>'2-11'!O9</f>
        <v>14333</v>
      </c>
      <c r="F9" s="163">
        <f>'2-11'!R9</f>
        <v>10127</v>
      </c>
    </row>
    <row r="10" spans="1:6" ht="15" customHeight="1" x14ac:dyDescent="0.15">
      <c r="B10" s="156">
        <v>17</v>
      </c>
      <c r="C10" s="161">
        <f>'2-11'!F10</f>
        <v>4450</v>
      </c>
      <c r="D10" s="164">
        <f>'2-11'!L10</f>
        <v>6973</v>
      </c>
      <c r="E10" s="164">
        <f>'2-11'!O10</f>
        <v>14333</v>
      </c>
      <c r="F10" s="164">
        <f>'2-11'!R10</f>
        <v>10256</v>
      </c>
    </row>
    <row r="11" spans="1:6" ht="15" customHeight="1" x14ac:dyDescent="0.15">
      <c r="B11" s="157">
        <v>18</v>
      </c>
      <c r="C11" s="159">
        <f>'2-11'!F11</f>
        <v>4306</v>
      </c>
      <c r="D11" s="162">
        <f>'2-11'!L11</f>
        <v>6830</v>
      </c>
      <c r="E11" s="162">
        <f>'2-11'!O11</f>
        <v>14096</v>
      </c>
      <c r="F11" s="162">
        <f>'2-11'!R11</f>
        <v>10388</v>
      </c>
    </row>
    <row r="12" spans="1:6" ht="15" customHeight="1" x14ac:dyDescent="0.15">
      <c r="B12" s="155">
        <v>19</v>
      </c>
      <c r="C12" s="160">
        <f>'2-11'!F12</f>
        <v>4145</v>
      </c>
      <c r="D12" s="163">
        <f>'2-11'!L12</f>
        <v>6526</v>
      </c>
      <c r="E12" s="163">
        <f>'2-11'!O12</f>
        <v>13985</v>
      </c>
      <c r="F12" s="163">
        <f>'2-11'!R12</f>
        <v>10528</v>
      </c>
    </row>
    <row r="13" spans="1:6" ht="15" customHeight="1" x14ac:dyDescent="0.15">
      <c r="B13" s="155">
        <v>20</v>
      </c>
      <c r="C13" s="160">
        <f>'2-11'!F13</f>
        <v>4005</v>
      </c>
      <c r="D13" s="163">
        <f>'2-11'!L13</f>
        <v>6362</v>
      </c>
      <c r="E13" s="163">
        <f>'2-11'!O13</f>
        <v>13794</v>
      </c>
      <c r="F13" s="163">
        <f>'2-11'!R13</f>
        <v>10623</v>
      </c>
    </row>
    <row r="14" spans="1:6" ht="15" customHeight="1" x14ac:dyDescent="0.15">
      <c r="B14" s="155">
        <v>21</v>
      </c>
      <c r="C14" s="160">
        <f>'2-11'!F14</f>
        <v>3867</v>
      </c>
      <c r="D14" s="163">
        <f>'2-11'!L14</f>
        <v>6106</v>
      </c>
      <c r="E14" s="163">
        <f>'2-11'!O14</f>
        <v>13636</v>
      </c>
      <c r="F14" s="165">
        <v>10711</v>
      </c>
    </row>
    <row r="15" spans="1:6" ht="15" customHeight="1" x14ac:dyDescent="0.15">
      <c r="B15" s="156">
        <v>22</v>
      </c>
      <c r="C15" s="161">
        <f>'2-11'!F15</f>
        <v>3776</v>
      </c>
      <c r="D15" s="164">
        <f>'2-11'!L15</f>
        <v>5946</v>
      </c>
      <c r="E15" s="164">
        <f>'2-11'!O15</f>
        <v>13509</v>
      </c>
      <c r="F15" s="164">
        <f>'2-11'!R15</f>
        <v>10600</v>
      </c>
    </row>
    <row r="16" spans="1:6" ht="15" customHeight="1" x14ac:dyDescent="0.15">
      <c r="B16" s="153">
        <v>23</v>
      </c>
      <c r="C16" s="159">
        <f>'2-11'!F16</f>
        <v>3643</v>
      </c>
      <c r="D16" s="162">
        <f>'2-11'!L16</f>
        <v>5800</v>
      </c>
      <c r="E16" s="162">
        <f>'2-11'!O16</f>
        <v>13474</v>
      </c>
      <c r="F16" s="162">
        <f>'2-11'!R16</f>
        <v>10486</v>
      </c>
    </row>
    <row r="17" spans="2:17" ht="15" customHeight="1" x14ac:dyDescent="0.15">
      <c r="B17" s="155">
        <v>24</v>
      </c>
      <c r="C17" s="160">
        <f>'2-11'!F17</f>
        <v>3515</v>
      </c>
      <c r="D17" s="163">
        <f>'2-11'!L17</f>
        <v>5580</v>
      </c>
      <c r="E17" s="163">
        <f>'2-11'!O17</f>
        <v>13175</v>
      </c>
      <c r="F17" s="163">
        <f>'2-11'!R17</f>
        <v>10607</v>
      </c>
    </row>
    <row r="18" spans="2:17" ht="15" customHeight="1" x14ac:dyDescent="0.15">
      <c r="B18" s="155">
        <v>25</v>
      </c>
      <c r="C18" s="160">
        <f>'2-11'!F18</f>
        <v>3394</v>
      </c>
      <c r="D18" s="165">
        <v>5329</v>
      </c>
      <c r="E18" s="163">
        <f>'2-11'!O18</f>
        <v>12869</v>
      </c>
      <c r="F18" s="163">
        <f>'2-11'!R18</f>
        <v>10822</v>
      </c>
    </row>
    <row r="19" spans="2:17" ht="15" customHeight="1" x14ac:dyDescent="0.15">
      <c r="B19" s="155">
        <v>26</v>
      </c>
      <c r="C19" s="160">
        <f>'2-11'!F19</f>
        <v>3314</v>
      </c>
      <c r="D19" s="163">
        <f>'2-11'!L19</f>
        <v>5204</v>
      </c>
      <c r="E19" s="163">
        <f>'2-11'!O19</f>
        <v>12473</v>
      </c>
      <c r="F19" s="163">
        <f>'2-11'!R19</f>
        <v>10965</v>
      </c>
    </row>
    <row r="20" spans="2:17" ht="15" customHeight="1" x14ac:dyDescent="0.15">
      <c r="B20" s="156">
        <v>27</v>
      </c>
      <c r="C20" s="161">
        <f>'2-11'!F20</f>
        <v>3224</v>
      </c>
      <c r="D20" s="164">
        <f>'2-11'!L20</f>
        <v>4998</v>
      </c>
      <c r="E20" s="164">
        <f>'2-11'!O20</f>
        <v>12164</v>
      </c>
      <c r="F20" s="164">
        <f>'2-11'!R20</f>
        <v>11118</v>
      </c>
    </row>
    <row r="21" spans="2:17" s="130" customFormat="1" ht="15" customHeight="1" x14ac:dyDescent="0.15">
      <c r="B21" s="155">
        <v>28</v>
      </c>
      <c r="C21" s="160">
        <f>'2-11'!F21</f>
        <v>3124</v>
      </c>
      <c r="D21" s="163">
        <f>'2-11'!L21</f>
        <v>4859</v>
      </c>
      <c r="E21" s="163">
        <f>'2-11'!O21</f>
        <v>11806</v>
      </c>
      <c r="F21" s="163">
        <f>'2-11'!R21</f>
        <v>11281</v>
      </c>
    </row>
    <row r="22" spans="2:17" s="130" customFormat="1" ht="15" customHeight="1" x14ac:dyDescent="0.15">
      <c r="B22" s="155">
        <v>29</v>
      </c>
      <c r="C22" s="160">
        <v>3013</v>
      </c>
      <c r="D22" s="163">
        <v>4626</v>
      </c>
      <c r="E22" s="163">
        <v>11564</v>
      </c>
      <c r="F22" s="163">
        <v>11365</v>
      </c>
    </row>
    <row r="23" spans="2:17" s="130" customFormat="1" ht="15" customHeight="1" x14ac:dyDescent="0.15">
      <c r="B23" s="156">
        <v>30</v>
      </c>
      <c r="C23" s="161">
        <f>'2-11'!F23</f>
        <v>2910</v>
      </c>
      <c r="D23" s="164">
        <f>'2-11'!L23</f>
        <v>4489</v>
      </c>
      <c r="E23" s="164">
        <f>'2-11'!O23</f>
        <v>11222</v>
      </c>
      <c r="F23" s="164">
        <f>'2-11'!R23</f>
        <v>11525</v>
      </c>
    </row>
    <row r="24" spans="2:17" s="130" customFormat="1" ht="15" customHeight="1" x14ac:dyDescent="0.15">
      <c r="B24" s="154" t="s">
        <v>575</v>
      </c>
      <c r="C24" s="160">
        <v>2810</v>
      </c>
      <c r="D24" s="163">
        <v>4360</v>
      </c>
      <c r="E24" s="163">
        <v>11004</v>
      </c>
      <c r="F24" s="163">
        <v>11535</v>
      </c>
    </row>
    <row r="25" spans="2:17" s="131" customFormat="1" ht="13.5" x14ac:dyDescent="0.15">
      <c r="B25" s="154">
        <v>2</v>
      </c>
      <c r="C25" s="160">
        <f>'2-11'!F25</f>
        <v>2712</v>
      </c>
      <c r="D25" s="163">
        <f>'2-11'!L25</f>
        <v>4115</v>
      </c>
      <c r="E25" s="163">
        <f>'2-11'!O25</f>
        <v>10713</v>
      </c>
      <c r="F25" s="163">
        <f>'2-11'!R25</f>
        <v>11386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</row>
    <row r="26" spans="2:17" s="131" customFormat="1" ht="13.5" x14ac:dyDescent="0.15">
      <c r="B26" s="158">
        <v>3</v>
      </c>
      <c r="C26" s="161">
        <f>'2-11'!F26</f>
        <v>2635</v>
      </c>
      <c r="D26" s="164">
        <f>'2-11'!L26</f>
        <v>4027</v>
      </c>
      <c r="E26" s="164">
        <f>'2-11'!O26</f>
        <v>10496</v>
      </c>
      <c r="F26" s="164">
        <f>'2-11'!R26</f>
        <v>11475</v>
      </c>
    </row>
    <row r="27" spans="2:17" s="131" customFormat="1" ht="13.5" x14ac:dyDescent="0.15"/>
    <row r="28" spans="2:17" s="131" customFormat="1" ht="15" customHeight="1" x14ac:dyDescent="0.15"/>
    <row r="29" spans="2:17" s="131" customFormat="1" ht="15" customHeight="1" x14ac:dyDescent="0.15"/>
    <row r="30" spans="2:17" ht="15" customHeight="1" x14ac:dyDescent="0.15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</row>
    <row r="32" spans="2:17" ht="15" customHeight="1" x14ac:dyDescent="0.15">
      <c r="B32" s="12" t="s">
        <v>61</v>
      </c>
    </row>
  </sheetData>
  <mergeCells count="5">
    <mergeCell ref="B3:B5"/>
    <mergeCell ref="C3:C5"/>
    <mergeCell ref="D3:D5"/>
    <mergeCell ref="E3:E5"/>
    <mergeCell ref="F3:F5"/>
  </mergeCells>
  <phoneticPr fontId="3"/>
  <hyperlinks>
    <hyperlink ref="B32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zoomScaleSheetLayoutView="100" workbookViewId="0">
      <pane xSplit="2" ySplit="4" topLeftCell="K5" activePane="bottomRight" state="frozen"/>
      <selection pane="topRight"/>
      <selection pane="bottomLeft"/>
      <selection pane="bottomRight" activeCell="B33" sqref="B33"/>
    </sheetView>
  </sheetViews>
  <sheetFormatPr defaultRowHeight="15" customHeight="1" x14ac:dyDescent="0.15"/>
  <cols>
    <col min="1" max="1" width="3.375" style="129" customWidth="1"/>
    <col min="2" max="2" width="14.75" style="129" customWidth="1"/>
    <col min="3" max="23" width="9.625" style="129" customWidth="1"/>
    <col min="24" max="26" width="9" style="129" customWidth="1"/>
    <col min="27" max="29" width="9.75" style="129" customWidth="1"/>
    <col min="30" max="30" width="9" style="129" customWidth="1"/>
    <col min="31" max="16384" width="9" style="129"/>
  </cols>
  <sheetData>
    <row r="1" spans="1:23" ht="21" customHeight="1" x14ac:dyDescent="0.15">
      <c r="A1" s="11">
        <v>9</v>
      </c>
      <c r="B1" s="13" t="s">
        <v>484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</row>
    <row r="2" spans="1:23" ht="15" customHeight="1" x14ac:dyDescent="0.15">
      <c r="B2" s="167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95"/>
      <c r="V2" s="196"/>
      <c r="W2" s="197" t="s">
        <v>450</v>
      </c>
    </row>
    <row r="3" spans="1:23" ht="15" customHeight="1" x14ac:dyDescent="0.15">
      <c r="B3" s="339" t="s">
        <v>51</v>
      </c>
      <c r="C3" s="177" t="s">
        <v>302</v>
      </c>
      <c r="D3" s="185"/>
      <c r="E3" s="186"/>
      <c r="F3" s="177" t="s">
        <v>462</v>
      </c>
      <c r="G3" s="185"/>
      <c r="H3" s="186"/>
      <c r="I3" s="177" t="s">
        <v>461</v>
      </c>
      <c r="J3" s="187"/>
      <c r="K3" s="188"/>
      <c r="L3" s="189" t="s">
        <v>460</v>
      </c>
      <c r="M3" s="190" t="s">
        <v>457</v>
      </c>
      <c r="N3" s="191"/>
      <c r="O3" s="336" t="s">
        <v>167</v>
      </c>
      <c r="P3" s="337"/>
      <c r="Q3" s="338"/>
      <c r="R3" s="336" t="s">
        <v>327</v>
      </c>
      <c r="S3" s="337"/>
      <c r="T3" s="338"/>
      <c r="U3" s="336" t="s">
        <v>132</v>
      </c>
      <c r="V3" s="337"/>
      <c r="W3" s="338"/>
    </row>
    <row r="4" spans="1:23" ht="15" customHeight="1" x14ac:dyDescent="0.15">
      <c r="B4" s="340"/>
      <c r="C4" s="178" t="s">
        <v>342</v>
      </c>
      <c r="D4" s="178" t="s">
        <v>205</v>
      </c>
      <c r="E4" s="178" t="s">
        <v>204</v>
      </c>
      <c r="F4" s="178" t="s">
        <v>342</v>
      </c>
      <c r="G4" s="178" t="s">
        <v>205</v>
      </c>
      <c r="H4" s="178" t="s">
        <v>204</v>
      </c>
      <c r="I4" s="178" t="s">
        <v>342</v>
      </c>
      <c r="J4" s="178" t="s">
        <v>205</v>
      </c>
      <c r="K4" s="178" t="s">
        <v>204</v>
      </c>
      <c r="L4" s="178" t="s">
        <v>342</v>
      </c>
      <c r="M4" s="178" t="s">
        <v>205</v>
      </c>
      <c r="N4" s="178" t="s">
        <v>204</v>
      </c>
      <c r="O4" s="178" t="s">
        <v>342</v>
      </c>
      <c r="P4" s="178" t="s">
        <v>205</v>
      </c>
      <c r="Q4" s="178" t="s">
        <v>204</v>
      </c>
      <c r="R4" s="178" t="s">
        <v>342</v>
      </c>
      <c r="S4" s="178" t="s">
        <v>205</v>
      </c>
      <c r="T4" s="178" t="s">
        <v>204</v>
      </c>
      <c r="U4" s="178" t="s">
        <v>342</v>
      </c>
      <c r="V4" s="178" t="s">
        <v>205</v>
      </c>
      <c r="W4" s="178" t="s">
        <v>204</v>
      </c>
    </row>
    <row r="5" spans="1:23" ht="15" customHeight="1" x14ac:dyDescent="0.15">
      <c r="B5" s="168" t="s">
        <v>8</v>
      </c>
      <c r="C5" s="179">
        <v>13.251403346231402</v>
      </c>
      <c r="D5" s="179">
        <v>14.249800022854531</v>
      </c>
      <c r="E5" s="179">
        <v>12.341112731819129</v>
      </c>
      <c r="F5" s="179">
        <v>60.553708648972695</v>
      </c>
      <c r="G5" s="179">
        <v>63.055650782767678</v>
      </c>
      <c r="H5" s="179">
        <v>58.272556782663052</v>
      </c>
      <c r="I5" s="179">
        <v>26.181263284102673</v>
      </c>
      <c r="J5" s="179">
        <v>22.671694663467033</v>
      </c>
      <c r="K5" s="179">
        <v>29.381121066888937</v>
      </c>
      <c r="L5" s="179">
        <v>21.883718837188372</v>
      </c>
      <c r="M5" s="179">
        <v>22.598767669445451</v>
      </c>
      <c r="N5" s="179">
        <v>21.178258537457538</v>
      </c>
      <c r="O5" s="179">
        <v>43.236432364323647</v>
      </c>
      <c r="P5" s="179">
        <v>35.955056179775283</v>
      </c>
      <c r="Q5" s="179">
        <v>50.420168067226889</v>
      </c>
      <c r="R5" s="179">
        <v>65.120151201512016</v>
      </c>
      <c r="S5" s="179">
        <v>58.553823849220734</v>
      </c>
      <c r="T5" s="179">
        <v>71.598426604684434</v>
      </c>
      <c r="U5" s="179">
        <v>197.57351429158956</v>
      </c>
      <c r="V5" s="179">
        <v>159.1018444266239</v>
      </c>
      <c r="W5" s="179">
        <v>238.07513718868719</v>
      </c>
    </row>
    <row r="6" spans="1:23" ht="15" customHeight="1" x14ac:dyDescent="0.15">
      <c r="B6" s="168" t="s">
        <v>163</v>
      </c>
      <c r="C6" s="179">
        <v>12.984284622940084</v>
      </c>
      <c r="D6" s="179">
        <v>13.953754578754578</v>
      </c>
      <c r="E6" s="179">
        <v>12.101147028154328</v>
      </c>
      <c r="F6" s="179">
        <v>60.272290734475611</v>
      </c>
      <c r="G6" s="179">
        <v>63.026556776556774</v>
      </c>
      <c r="H6" s="179">
        <v>57.763295099061516</v>
      </c>
      <c r="I6" s="179">
        <v>26.7297828222198</v>
      </c>
      <c r="J6" s="179">
        <v>22.996794871794872</v>
      </c>
      <c r="K6" s="179">
        <v>30.130344108446298</v>
      </c>
      <c r="L6" s="179">
        <v>21.542709700783124</v>
      </c>
      <c r="M6" s="179">
        <v>22.139484199055577</v>
      </c>
      <c r="N6" s="179">
        <v>20.949544182687969</v>
      </c>
      <c r="O6" s="179">
        <v>44.348377167172153</v>
      </c>
      <c r="P6" s="179">
        <v>36.487468216491095</v>
      </c>
      <c r="Q6" s="179">
        <v>52.161747450130882</v>
      </c>
      <c r="R6" s="179">
        <v>65.891086867955266</v>
      </c>
      <c r="S6" s="179">
        <v>58.626952415546675</v>
      </c>
      <c r="T6" s="179">
        <v>73.111291632818848</v>
      </c>
      <c r="U6" s="179">
        <v>205.86257617146458</v>
      </c>
      <c r="V6" s="179">
        <v>164.80721903199344</v>
      </c>
      <c r="W6" s="179">
        <v>248.98750538560967</v>
      </c>
    </row>
    <row r="7" spans="1:23" ht="15" customHeight="1" x14ac:dyDescent="0.15">
      <c r="B7" s="168" t="s">
        <v>160</v>
      </c>
      <c r="C7" s="179">
        <v>12.864475264824723</v>
      </c>
      <c r="D7" s="179">
        <v>13.928550949022306</v>
      </c>
      <c r="E7" s="179">
        <v>11.897441242378445</v>
      </c>
      <c r="F7" s="179">
        <v>59.752102216883266</v>
      </c>
      <c r="G7" s="179">
        <v>62.394632719766044</v>
      </c>
      <c r="H7" s="179">
        <v>57.35056542810986</v>
      </c>
      <c r="I7" s="179">
        <v>27.36977175930982</v>
      </c>
      <c r="J7" s="179">
        <v>23.653879236194737</v>
      </c>
      <c r="K7" s="179">
        <v>30.746782010526864</v>
      </c>
      <c r="L7" s="179">
        <v>21.529745042492916</v>
      </c>
      <c r="M7" s="179">
        <v>22.323315871702967</v>
      </c>
      <c r="N7" s="179">
        <v>20.745115856428896</v>
      </c>
      <c r="O7" s="179">
        <v>45.805537786712968</v>
      </c>
      <c r="P7" s="179">
        <v>37.910118555279851</v>
      </c>
      <c r="Q7" s="179">
        <v>53.61199454793276</v>
      </c>
      <c r="R7" s="179">
        <v>67.335282829205894</v>
      </c>
      <c r="S7" s="179">
        <v>60.233434426982811</v>
      </c>
      <c r="T7" s="179">
        <v>74.357110404361663</v>
      </c>
      <c r="U7" s="179">
        <v>212.75466893039047</v>
      </c>
      <c r="V7" s="179">
        <v>169.82297241663235</v>
      </c>
      <c r="W7" s="179">
        <v>258.43188786684186</v>
      </c>
    </row>
    <row r="8" spans="1:23" ht="15" customHeight="1" x14ac:dyDescent="0.15">
      <c r="B8" s="168" t="s">
        <v>158</v>
      </c>
      <c r="C8" s="179">
        <v>12.545800159784015</v>
      </c>
      <c r="D8" s="179">
        <v>13.596975865077058</v>
      </c>
      <c r="E8" s="179">
        <v>11.59966499162479</v>
      </c>
      <c r="F8" s="179">
        <v>59.541585167635468</v>
      </c>
      <c r="G8" s="179">
        <v>62.198313463216046</v>
      </c>
      <c r="H8" s="179">
        <v>57.150335008375208</v>
      </c>
      <c r="I8" s="179">
        <v>27.898840188434942</v>
      </c>
      <c r="J8" s="179">
        <v>24.181448095376563</v>
      </c>
      <c r="K8" s="179">
        <v>31.244765494137354</v>
      </c>
      <c r="L8" s="179">
        <v>21.070651922454079</v>
      </c>
      <c r="M8" s="179">
        <v>21.860682561944834</v>
      </c>
      <c r="N8" s="179">
        <v>20.296757647920867</v>
      </c>
      <c r="O8" s="179">
        <v>46.856058853467822</v>
      </c>
      <c r="P8" s="179">
        <v>38.877980364656381</v>
      </c>
      <c r="Q8" s="179">
        <v>54.671185198754344</v>
      </c>
      <c r="R8" s="179">
        <v>67.92671077592189</v>
      </c>
      <c r="S8" s="179">
        <v>60.738662926601215</v>
      </c>
      <c r="T8" s="179">
        <v>74.967942846675214</v>
      </c>
      <c r="U8" s="179">
        <v>222.37593324549846</v>
      </c>
      <c r="V8" s="179">
        <v>177.8443113772455</v>
      </c>
      <c r="W8" s="179">
        <v>269.35920577617327</v>
      </c>
    </row>
    <row r="9" spans="1:23" ht="15" customHeight="1" x14ac:dyDescent="0.15">
      <c r="B9" s="169" t="s">
        <v>155</v>
      </c>
      <c r="C9" s="180">
        <v>12.356648987865492</v>
      </c>
      <c r="D9" s="180">
        <v>13.357907670703877</v>
      </c>
      <c r="E9" s="180">
        <v>11.452277771905718</v>
      </c>
      <c r="F9" s="180">
        <v>59.161969288867908</v>
      </c>
      <c r="G9" s="180">
        <v>62.026797729799313</v>
      </c>
      <c r="H9" s="180">
        <v>56.574357890286443</v>
      </c>
      <c r="I9" s="180">
        <v>28.478604948213142</v>
      </c>
      <c r="J9" s="180">
        <v>24.609443566789537</v>
      </c>
      <c r="K9" s="180">
        <v>31.97336433780784</v>
      </c>
      <c r="L9" s="180">
        <v>20.886135360931192</v>
      </c>
      <c r="M9" s="180">
        <v>21.535704178851052</v>
      </c>
      <c r="N9" s="180">
        <v>20.242877160205509</v>
      </c>
      <c r="O9" s="180">
        <v>48.136675114991085</v>
      </c>
      <c r="P9" s="180">
        <v>39.675502311102726</v>
      </c>
      <c r="Q9" s="180">
        <v>56.515646893974782</v>
      </c>
      <c r="R9" s="180">
        <v>69.022810475922284</v>
      </c>
      <c r="S9" s="180">
        <v>61.211206489953774</v>
      </c>
      <c r="T9" s="180">
        <v>76.758524054180285</v>
      </c>
      <c r="U9" s="180">
        <v>230.47191011235958</v>
      </c>
      <c r="V9" s="180">
        <v>184.23127463863338</v>
      </c>
      <c r="W9" s="180">
        <v>279.18781725888329</v>
      </c>
    </row>
    <row r="10" spans="1:23" ht="15" customHeight="1" x14ac:dyDescent="0.15">
      <c r="B10" s="168" t="s">
        <v>441</v>
      </c>
      <c r="C10" s="179">
        <v>12.088714205502527</v>
      </c>
      <c r="D10" s="179">
        <v>13.028544356271468</v>
      </c>
      <c r="E10" s="179">
        <v>11.241592825878083</v>
      </c>
      <c r="F10" s="179">
        <v>58.747894441325101</v>
      </c>
      <c r="G10" s="179">
        <v>61.713845789411351</v>
      </c>
      <c r="H10" s="179">
        <v>56.07451692110601</v>
      </c>
      <c r="I10" s="179">
        <v>29.163391353172376</v>
      </c>
      <c r="J10" s="179">
        <v>25.257609854317188</v>
      </c>
      <c r="K10" s="179">
        <v>32.68389025301591</v>
      </c>
      <c r="L10" s="179">
        <v>20.577272292841442</v>
      </c>
      <c r="M10" s="179">
        <v>21.111217733422897</v>
      </c>
      <c r="N10" s="179">
        <v>20.047596382674918</v>
      </c>
      <c r="O10" s="179">
        <v>49.641594189047119</v>
      </c>
      <c r="P10" s="179">
        <v>40.926974378658478</v>
      </c>
      <c r="Q10" s="179">
        <v>58.286530223703004</v>
      </c>
      <c r="R10" s="179">
        <v>70.218866481888568</v>
      </c>
      <c r="S10" s="179">
        <v>62.038192112081369</v>
      </c>
      <c r="T10" s="179">
        <v>78.334126606377922</v>
      </c>
      <c r="U10" s="179">
        <v>241.24477473293081</v>
      </c>
      <c r="V10" s="179">
        <v>193.86363636363637</v>
      </c>
      <c r="W10" s="179">
        <v>290.74074074074076</v>
      </c>
    </row>
    <row r="11" spans="1:23" ht="15" customHeight="1" x14ac:dyDescent="0.15">
      <c r="B11" s="168" t="s">
        <v>440</v>
      </c>
      <c r="C11" s="179">
        <v>11.780588318885888</v>
      </c>
      <c r="D11" s="179">
        <v>12.849597887408473</v>
      </c>
      <c r="E11" s="179">
        <v>10.818981806402851</v>
      </c>
      <c r="F11" s="179">
        <v>58.294727866988772</v>
      </c>
      <c r="G11" s="179">
        <v>61.229144160364903</v>
      </c>
      <c r="H11" s="179">
        <v>55.655131458187121</v>
      </c>
      <c r="I11" s="179">
        <v>29.921841693903652</v>
      </c>
      <c r="J11" s="179">
        <v>25.915256271756093</v>
      </c>
      <c r="K11" s="179">
        <v>33.525886735410033</v>
      </c>
      <c r="L11" s="179">
        <v>20.208668519331091</v>
      </c>
      <c r="M11" s="179">
        <v>20.986081160556754</v>
      </c>
      <c r="N11" s="179">
        <v>19.439324861771269</v>
      </c>
      <c r="O11" s="179">
        <v>51.328555409292576</v>
      </c>
      <c r="P11" s="179">
        <v>42.325034306998624</v>
      </c>
      <c r="Q11" s="179">
        <v>60.238626442913954</v>
      </c>
      <c r="R11" s="179">
        <v>71.537223928623661</v>
      </c>
      <c r="S11" s="179">
        <v>63.311115467555382</v>
      </c>
      <c r="T11" s="179">
        <v>79.677951304685223</v>
      </c>
      <c r="U11" s="179">
        <v>253.99276236429432</v>
      </c>
      <c r="V11" s="179">
        <v>201.68145726296123</v>
      </c>
      <c r="W11" s="179">
        <v>309.88023952095807</v>
      </c>
    </row>
    <row r="12" spans="1:23" ht="15" customHeight="1" x14ac:dyDescent="0.15">
      <c r="B12" s="168" t="s">
        <v>104</v>
      </c>
      <c r="C12" s="179">
        <v>11.513914443422262</v>
      </c>
      <c r="D12" s="179">
        <v>12.55537350567389</v>
      </c>
      <c r="E12" s="179">
        <v>10.576345260857689</v>
      </c>
      <c r="F12" s="179">
        <v>57.946182152713888</v>
      </c>
      <c r="G12" s="179">
        <v>60.883548759026638</v>
      </c>
      <c r="H12" s="179">
        <v>55.301830101065285</v>
      </c>
      <c r="I12" s="179">
        <v>30.539903403863843</v>
      </c>
      <c r="J12" s="179">
        <v>26.56107773529947</v>
      </c>
      <c r="K12" s="179">
        <v>34.12182463807703</v>
      </c>
      <c r="L12" s="179">
        <v>19.870013891645169</v>
      </c>
      <c r="M12" s="179">
        <v>20.62194757300907</v>
      </c>
      <c r="N12" s="179">
        <v>19.124765385755211</v>
      </c>
      <c r="O12" s="179">
        <v>52.703909505854341</v>
      </c>
      <c r="P12" s="179">
        <v>43.626034087511215</v>
      </c>
      <c r="Q12" s="179">
        <v>61.701076755902392</v>
      </c>
      <c r="R12" s="179">
        <v>72.573923397499513</v>
      </c>
      <c r="S12" s="179">
        <v>64.247981660520281</v>
      </c>
      <c r="T12" s="179">
        <v>80.825842141657617</v>
      </c>
      <c r="U12" s="179">
        <v>265.24344569288394</v>
      </c>
      <c r="V12" s="179">
        <v>211.55147414209762</v>
      </c>
      <c r="W12" s="179">
        <v>322.62396694214874</v>
      </c>
    </row>
    <row r="13" spans="1:23" ht="15" customHeight="1" x14ac:dyDescent="0.15">
      <c r="B13" s="168" t="s">
        <v>150</v>
      </c>
      <c r="C13" s="179">
        <v>11.267482517482517</v>
      </c>
      <c r="D13" s="179">
        <v>12.319774219277257</v>
      </c>
      <c r="E13" s="179">
        <v>10.315742744575774</v>
      </c>
      <c r="F13" s="179">
        <v>57.523310023310025</v>
      </c>
      <c r="G13" s="179">
        <v>60.445426099760724</v>
      </c>
      <c r="H13" s="179">
        <v>54.880417290938354</v>
      </c>
      <c r="I13" s="179">
        <v>31.209207459207462</v>
      </c>
      <c r="J13" s="179">
        <v>27.234799680962023</v>
      </c>
      <c r="K13" s="179">
        <v>34.803839964485874</v>
      </c>
      <c r="L13" s="179">
        <v>19.587681086009525</v>
      </c>
      <c r="M13" s="179">
        <v>20.381648396264719</v>
      </c>
      <c r="N13" s="179">
        <v>18.796764408493427</v>
      </c>
      <c r="O13" s="179">
        <v>54.254888055921391</v>
      </c>
      <c r="P13" s="179">
        <v>45.05684125050751</v>
      </c>
      <c r="Q13" s="179">
        <v>63.417593528816987</v>
      </c>
      <c r="R13" s="179">
        <v>73.842569141930909</v>
      </c>
      <c r="S13" s="179">
        <v>65.438489646772226</v>
      </c>
      <c r="T13" s="179">
        <v>82.21435793731041</v>
      </c>
      <c r="U13" s="179">
        <v>276.9847426945953</v>
      </c>
      <c r="V13" s="179">
        <v>221.06573705179281</v>
      </c>
      <c r="W13" s="179">
        <v>337.3856912318451</v>
      </c>
    </row>
    <row r="14" spans="1:23" ht="15" customHeight="1" x14ac:dyDescent="0.15">
      <c r="B14" s="170" t="s">
        <v>149</v>
      </c>
      <c r="C14" s="180">
        <v>11.159711549828586</v>
      </c>
      <c r="D14" s="180">
        <v>12.284859067099028</v>
      </c>
      <c r="E14" s="180">
        <v>10.146067415730336</v>
      </c>
      <c r="F14" s="180">
        <v>57.497931197541085</v>
      </c>
      <c r="G14" s="180">
        <v>60.488899975056121</v>
      </c>
      <c r="H14" s="180">
        <v>54.803370786516858</v>
      </c>
      <c r="I14" s="180">
        <v>31.327580092209477</v>
      </c>
      <c r="J14" s="180">
        <v>27.220004988775255</v>
      </c>
      <c r="K14" s="180">
        <v>35.028089887640448</v>
      </c>
      <c r="L14" s="180">
        <v>19.408892315600102</v>
      </c>
      <c r="M14" s="180">
        <v>20.309278350515463</v>
      </c>
      <c r="N14" s="180">
        <v>18.513582778062531</v>
      </c>
      <c r="O14" s="180">
        <v>54.484708301207917</v>
      </c>
      <c r="P14" s="180">
        <v>45</v>
      </c>
      <c r="Q14" s="180">
        <v>63.915940543311123</v>
      </c>
      <c r="R14" s="180"/>
      <c r="S14" s="180">
        <v>65.30927835051547</v>
      </c>
      <c r="T14" s="180">
        <v>82.429523321373651</v>
      </c>
      <c r="U14" s="180">
        <v>280.72033898305085</v>
      </c>
      <c r="V14" s="180">
        <v>221.57360406091371</v>
      </c>
      <c r="W14" s="180">
        <v>345.23809523809524</v>
      </c>
    </row>
    <row r="15" spans="1:23" ht="15" customHeight="1" x14ac:dyDescent="0.15">
      <c r="B15" s="171" t="s">
        <v>148</v>
      </c>
      <c r="C15" s="179">
        <v>10.904573754789272</v>
      </c>
      <c r="D15" s="179">
        <v>12.041785375118709</v>
      </c>
      <c r="E15" s="179">
        <v>9.8847442230170888</v>
      </c>
      <c r="F15" s="179">
        <v>57.692768199233711</v>
      </c>
      <c r="G15" s="179">
        <v>60.677429566318452</v>
      </c>
      <c r="H15" s="179">
        <v>55.016181229773466</v>
      </c>
      <c r="I15" s="179">
        <v>31.387691570881227</v>
      </c>
      <c r="J15" s="179">
        <v>27.274453941120608</v>
      </c>
      <c r="K15" s="179">
        <v>35.076364049281786</v>
      </c>
      <c r="L15" s="179">
        <v>18.901110304036525</v>
      </c>
      <c r="M15" s="179">
        <v>19.845575959933225</v>
      </c>
      <c r="N15" s="179">
        <v>17.966976264189888</v>
      </c>
      <c r="O15" s="179">
        <v>54.404897789768604</v>
      </c>
      <c r="P15" s="179">
        <v>44.949916527545909</v>
      </c>
      <c r="Q15" s="179">
        <v>63.756449948400416</v>
      </c>
      <c r="R15" s="179">
        <v>73.306008093805133</v>
      </c>
      <c r="S15" s="179">
        <v>64.795492487479137</v>
      </c>
      <c r="T15" s="179">
        <v>81.723426212590297</v>
      </c>
      <c r="U15" s="179">
        <v>287.83969256107605</v>
      </c>
      <c r="V15" s="179">
        <v>226.49842271293377</v>
      </c>
      <c r="W15" s="179">
        <v>354.85353245261348</v>
      </c>
    </row>
    <row r="16" spans="1:23" ht="15" customHeight="1" x14ac:dyDescent="0.15">
      <c r="B16" s="171" t="s">
        <v>147</v>
      </c>
      <c r="C16" s="179">
        <v>10.689739066966728</v>
      </c>
      <c r="D16" s="179">
        <v>11.704523518435108</v>
      </c>
      <c r="E16" s="179">
        <v>9.780289487342138</v>
      </c>
      <c r="F16" s="179">
        <v>57.037284836688762</v>
      </c>
      <c r="G16" s="179">
        <v>59.92535872852455</v>
      </c>
      <c r="H16" s="179">
        <v>54.448993714318675</v>
      </c>
      <c r="I16" s="179">
        <v>32.257770208624784</v>
      </c>
      <c r="J16" s="179">
        <v>28.363683160671769</v>
      </c>
      <c r="K16" s="179">
        <v>35.747650077850182</v>
      </c>
      <c r="L16" s="179">
        <v>18.741668888296452</v>
      </c>
      <c r="M16" s="179">
        <v>19.531837216793729</v>
      </c>
      <c r="N16" s="179">
        <v>17.962296123702608</v>
      </c>
      <c r="O16" s="179">
        <v>56.555585177286062</v>
      </c>
      <c r="P16" s="179">
        <v>47.331686889294531</v>
      </c>
      <c r="Q16" s="179">
        <v>65.653463249311585</v>
      </c>
      <c r="R16" s="179">
        <v>75.297254065582507</v>
      </c>
      <c r="S16" s="179">
        <v>66.863524106088263</v>
      </c>
      <c r="T16" s="179">
        <v>83.615759373014185</v>
      </c>
      <c r="U16" s="179">
        <v>301.76386913229021</v>
      </c>
      <c r="V16" s="179">
        <v>242.3309510720176</v>
      </c>
      <c r="W16" s="179">
        <v>365.5070754716981</v>
      </c>
    </row>
    <row r="17" spans="2:23" ht="15" customHeight="1" x14ac:dyDescent="0.15">
      <c r="B17" s="171" t="s">
        <v>143</v>
      </c>
      <c r="C17" s="179">
        <v>10.469169314291001</v>
      </c>
      <c r="D17" s="179">
        <v>11.398929923006655</v>
      </c>
      <c r="E17" s="179">
        <v>9.6355233136371616</v>
      </c>
      <c r="F17" s="179">
        <v>56.133748727598011</v>
      </c>
      <c r="G17" s="179">
        <v>59.11522902257601</v>
      </c>
      <c r="H17" s="179">
        <v>53.460480898613469</v>
      </c>
      <c r="I17" s="179">
        <v>33.381658903729296</v>
      </c>
      <c r="J17" s="179">
        <v>29.479316194701816</v>
      </c>
      <c r="K17" s="179">
        <v>36.880594395366522</v>
      </c>
      <c r="L17" s="179">
        <v>18.650401142982744</v>
      </c>
      <c r="M17" s="179">
        <v>19.282560706401767</v>
      </c>
      <c r="N17" s="179">
        <v>18.023637557452396</v>
      </c>
      <c r="O17" s="179">
        <v>59.46807341466095</v>
      </c>
      <c r="P17" s="179">
        <v>49.867549668874176</v>
      </c>
      <c r="Q17" s="179">
        <v>68.986649157364852</v>
      </c>
      <c r="R17" s="179">
        <v>78.118474557643708</v>
      </c>
      <c r="S17" s="179">
        <v>69.150110375275943</v>
      </c>
      <c r="T17" s="179">
        <v>87.010286714817241</v>
      </c>
      <c r="U17" s="179">
        <v>318.85680612846204</v>
      </c>
      <c r="V17" s="179">
        <v>258.61476817401262</v>
      </c>
      <c r="W17" s="179">
        <v>382.75652701882211</v>
      </c>
    </row>
    <row r="18" spans="2:23" s="166" customFormat="1" ht="15" customHeight="1" x14ac:dyDescent="0.15">
      <c r="B18" s="171" t="s">
        <v>89</v>
      </c>
      <c r="C18" s="181">
        <v>10.368887081130127</v>
      </c>
      <c r="D18" s="181">
        <v>11.230371695487975</v>
      </c>
      <c r="E18" s="181">
        <v>9.5980554896846098</v>
      </c>
      <c r="F18" s="179">
        <v>55.308031663589993</v>
      </c>
      <c r="G18" s="179">
        <v>58.351553700390909</v>
      </c>
      <c r="H18" s="179">
        <v>52.584775907042925</v>
      </c>
      <c r="I18" s="179">
        <v>34.307437189074186</v>
      </c>
      <c r="J18" s="179">
        <v>30.411449016100178</v>
      </c>
      <c r="K18" s="179">
        <v>37.793455062840877</v>
      </c>
      <c r="L18" s="179">
        <v>18.747525032528145</v>
      </c>
      <c r="M18" s="179"/>
      <c r="N18" s="179">
        <v>18.252536640360766</v>
      </c>
      <c r="O18" s="179">
        <v>62.029756180347341</v>
      </c>
      <c r="P18" s="179">
        <v>52.117633700465539</v>
      </c>
      <c r="Q18" s="179">
        <v>71.871476888387818</v>
      </c>
      <c r="R18" s="179">
        <v>80.777281212875479</v>
      </c>
      <c r="S18" s="179">
        <v>71.363687975474051</v>
      </c>
      <c r="T18" s="179">
        <v>90.124013528748591</v>
      </c>
      <c r="U18" s="179">
        <v>330.86904043452023</v>
      </c>
      <c r="V18" s="179">
        <v>270.79646017699116</v>
      </c>
      <c r="W18" s="179">
        <v>393.76158122297716</v>
      </c>
    </row>
    <row r="19" spans="2:23" s="166" customFormat="1" ht="15" customHeight="1" x14ac:dyDescent="0.15">
      <c r="B19" s="170" t="s">
        <v>141</v>
      </c>
      <c r="C19" s="182">
        <v>10.212550286673636</v>
      </c>
      <c r="D19" s="182">
        <v>11.042739616079192</v>
      </c>
      <c r="E19" s="182">
        <v>9.4656396678300645</v>
      </c>
      <c r="F19" s="180">
        <v>54.363457822547431</v>
      </c>
      <c r="G19" s="180">
        <v>57.273760952444654</v>
      </c>
      <c r="H19" s="180">
        <v>51.745095679383802</v>
      </c>
      <c r="I19" s="180">
        <v>35.218093699515343</v>
      </c>
      <c r="J19" s="180">
        <v>31.436024346197577</v>
      </c>
      <c r="K19" s="180">
        <v>38.620772656155978</v>
      </c>
      <c r="L19" s="180">
        <v>18.785689313599814</v>
      </c>
      <c r="M19" s="180">
        <v>19.280625948849703</v>
      </c>
      <c r="N19" s="180">
        <v>18.292824747063612</v>
      </c>
      <c r="O19" s="180">
        <v>64.782659363710522</v>
      </c>
      <c r="P19" s="180">
        <v>54.887305850753243</v>
      </c>
      <c r="Q19" s="180">
        <v>74.636585649494123</v>
      </c>
      <c r="R19" s="180">
        <v>83.56834867731034</v>
      </c>
      <c r="S19" s="180">
        <v>74.16793179960294</v>
      </c>
      <c r="T19" s="180">
        <v>92.929410396557742</v>
      </c>
      <c r="U19" s="180">
        <v>344.85111662531017</v>
      </c>
      <c r="V19" s="180">
        <v>284.67595396729257</v>
      </c>
      <c r="W19" s="180">
        <v>408.0101716465353</v>
      </c>
    </row>
    <row r="20" spans="2:23" ht="15" customHeight="1" x14ac:dyDescent="0.15">
      <c r="B20" s="171" t="s">
        <v>139</v>
      </c>
      <c r="C20" s="181">
        <v>10.05471515931767</v>
      </c>
      <c r="D20" s="181">
        <v>10.839943054708154</v>
      </c>
      <c r="E20" s="181">
        <v>9.3449353514308466</v>
      </c>
      <c r="F20" s="179">
        <v>53.636948825233347</v>
      </c>
      <c r="G20" s="179">
        <v>56.56565656565656</v>
      </c>
      <c r="H20" s="179">
        <v>50.989643973282675</v>
      </c>
      <c r="I20" s="179">
        <v>36.308336015448987</v>
      </c>
      <c r="J20" s="179">
        <v>32.594400379635282</v>
      </c>
      <c r="K20" s="179">
        <v>39.665420675286477</v>
      </c>
      <c r="L20" s="179">
        <v>18.745874587458747</v>
      </c>
      <c r="M20" s="179">
        <v>19.163470757430488</v>
      </c>
      <c r="N20" s="179">
        <v>18.327124143732725</v>
      </c>
      <c r="O20" s="179">
        <v>67.692769276927692</v>
      </c>
      <c r="P20" s="179">
        <v>57.622243528283803</v>
      </c>
      <c r="Q20" s="179">
        <v>77.791130873693078</v>
      </c>
      <c r="R20" s="179">
        <v>86.438643864386449</v>
      </c>
      <c r="S20" s="179">
        <v>76.785714285714292</v>
      </c>
      <c r="T20" s="179">
        <v>96.118255017425795</v>
      </c>
      <c r="U20" s="179">
        <v>361.10755441741355</v>
      </c>
      <c r="V20" s="179">
        <v>300.6879299562226</v>
      </c>
      <c r="W20" s="179">
        <v>424.45901639344265</v>
      </c>
    </row>
    <row r="21" spans="2:23" ht="15" customHeight="1" x14ac:dyDescent="0.15">
      <c r="B21" s="171" t="s">
        <v>137</v>
      </c>
      <c r="C21" s="181">
        <v>9.8567129023815756</v>
      </c>
      <c r="D21" s="181">
        <v>10.704691051870222</v>
      </c>
      <c r="E21" s="181">
        <v>9.0897763379228707</v>
      </c>
      <c r="F21" s="179">
        <v>52.963883800052344</v>
      </c>
      <c r="G21" s="179">
        <v>55.85864848109113</v>
      </c>
      <c r="H21" s="179">
        <v>50.345772849043669</v>
      </c>
      <c r="I21" s="179">
        <v>37.179403297566083</v>
      </c>
      <c r="J21" s="179">
        <v>33.436660467038642</v>
      </c>
      <c r="K21" s="179">
        <v>40.564450813033453</v>
      </c>
      <c r="L21" s="179">
        <v>18.610253242742434</v>
      </c>
      <c r="M21" s="179">
        <v>19.163891971883093</v>
      </c>
      <c r="N21" s="179">
        <v>18.054696200965228</v>
      </c>
      <c r="O21" s="179">
        <v>70.197652872143294</v>
      </c>
      <c r="P21" s="179">
        <v>59.859415464298927</v>
      </c>
      <c r="Q21" s="179">
        <v>80.571711421853735</v>
      </c>
      <c r="R21" s="179">
        <v>88.807906114885739</v>
      </c>
      <c r="S21" s="179">
        <v>79.023307436182023</v>
      </c>
      <c r="T21" s="179">
        <v>98.626407622818959</v>
      </c>
      <c r="U21" s="179">
        <v>377.19880517756388</v>
      </c>
      <c r="V21" s="179">
        <v>312.35521235521236</v>
      </c>
      <c r="W21" s="179">
        <v>446.26456477039068</v>
      </c>
    </row>
    <row r="22" spans="2:23" ht="15" customHeight="1" x14ac:dyDescent="0.15">
      <c r="B22" s="171" t="s">
        <v>134</v>
      </c>
      <c r="C22" s="181">
        <v>9.6530219597956624</v>
      </c>
      <c r="D22" s="181">
        <v>10.357566041681189</v>
      </c>
      <c r="E22" s="181">
        <v>9.0132286853598327</v>
      </c>
      <c r="F22" s="179">
        <v>52.116367013865847</v>
      </c>
      <c r="G22" s="179">
        <v>55.021955809576916</v>
      </c>
      <c r="H22" s="179">
        <v>49.477815051585544</v>
      </c>
      <c r="I22" s="179">
        <v>38.230611026338487</v>
      </c>
      <c r="J22" s="179">
        <v>34.620478148741896</v>
      </c>
      <c r="K22" s="179">
        <v>41.508956263054628</v>
      </c>
      <c r="L22" s="179">
        <v>18.522054611418749</v>
      </c>
      <c r="M22" s="179">
        <v>18.824423612870532</v>
      </c>
      <c r="N22" s="179">
        <v>18.21670717666624</v>
      </c>
      <c r="O22" s="179">
        <v>73.356247215326846</v>
      </c>
      <c r="P22" s="179">
        <v>62.921205979224723</v>
      </c>
      <c r="Q22" s="179">
        <v>83.894077011641301</v>
      </c>
      <c r="R22" s="179">
        <v>91.878301826745584</v>
      </c>
      <c r="S22" s="179">
        <v>81.745629592095256</v>
      </c>
      <c r="T22" s="179">
        <v>102.11078418830752</v>
      </c>
      <c r="U22" s="179">
        <v>396.04810996563577</v>
      </c>
      <c r="V22" s="179">
        <v>334.25302826379544</v>
      </c>
      <c r="W22" s="179">
        <v>460.53370786516854</v>
      </c>
    </row>
    <row r="23" spans="2:23" ht="15" customHeight="1" x14ac:dyDescent="0.15">
      <c r="B23" s="171" t="s">
        <v>133</v>
      </c>
      <c r="C23" s="181">
        <v>9.4584132754384189</v>
      </c>
      <c r="D23" s="181">
        <v>10.093101988997038</v>
      </c>
      <c r="E23" s="181">
        <v>8.879016161225934</v>
      </c>
      <c r="F23" s="179">
        <v>51.714968528055472</v>
      </c>
      <c r="G23" s="179">
        <v>54.619833544928767</v>
      </c>
      <c r="H23" s="179">
        <v>49.063163994591463</v>
      </c>
      <c r="I23" s="179">
        <v>38.826618196506111</v>
      </c>
      <c r="J23" s="179">
        <v>35.287064466074199</v>
      </c>
      <c r="K23" s="179">
        <v>42.057819844182603</v>
      </c>
      <c r="L23" s="179">
        <v>18.289507940640458</v>
      </c>
      <c r="M23" s="179">
        <v>18.478822314049587</v>
      </c>
      <c r="N23" s="179">
        <v>18.097112860892388</v>
      </c>
      <c r="O23" s="179">
        <v>75.078104660244733</v>
      </c>
      <c r="P23" s="179">
        <v>64.604855371900825</v>
      </c>
      <c r="Q23" s="179">
        <v>85.721784776902894</v>
      </c>
      <c r="R23" s="179">
        <v>93.367612600885181</v>
      </c>
      <c r="S23" s="179">
        <v>83.083677685950406</v>
      </c>
      <c r="T23" s="179">
        <v>103.81889763779529</v>
      </c>
      <c r="U23" s="179">
        <v>410.4982206405694</v>
      </c>
      <c r="V23" s="179">
        <v>349.61565338923828</v>
      </c>
      <c r="W23" s="179">
        <v>473.67657722987673</v>
      </c>
    </row>
    <row r="24" spans="2:23" ht="15" customHeight="1" x14ac:dyDescent="0.15">
      <c r="B24" s="170" t="s">
        <v>399</v>
      </c>
      <c r="C24" s="182">
        <v>9.3756482057664385</v>
      </c>
      <c r="D24" s="182">
        <v>9.9290266512166863</v>
      </c>
      <c r="E24" s="182">
        <v>8.8702209286942733</v>
      </c>
      <c r="F24" s="180">
        <v>51.26184055866694</v>
      </c>
      <c r="G24" s="180">
        <v>54.077346465816923</v>
      </c>
      <c r="H24" s="180">
        <v>48.690302950125677</v>
      </c>
      <c r="I24" s="180">
        <v>39.362511235566615</v>
      </c>
      <c r="J24" s="180">
        <v>35.993626882966396</v>
      </c>
      <c r="K24" s="180">
        <v>42.43947612118005</v>
      </c>
      <c r="L24" s="180">
        <v>18.289722147288913</v>
      </c>
      <c r="M24" s="180">
        <v>18.36078746484532</v>
      </c>
      <c r="N24" s="180">
        <v>18.217633473712809</v>
      </c>
      <c r="O24" s="180">
        <v>76.787159428108993</v>
      </c>
      <c r="P24" s="180">
        <v>66.559528592473555</v>
      </c>
      <c r="Q24" s="180">
        <v>87.162070370873522</v>
      </c>
      <c r="R24" s="180">
        <v>95.076881575397891</v>
      </c>
      <c r="S24" s="180">
        <v>84.920316057318871</v>
      </c>
      <c r="T24" s="180">
        <v>105.37970384458633</v>
      </c>
      <c r="U24" s="180">
        <v>419.83775811209443</v>
      </c>
      <c r="V24" s="180">
        <v>362.50911743253101</v>
      </c>
      <c r="W24" s="180">
        <v>478.44891871737508</v>
      </c>
    </row>
    <row r="25" spans="2:23" ht="15" customHeight="1" x14ac:dyDescent="0.15">
      <c r="B25" s="172" t="s">
        <v>455</v>
      </c>
      <c r="C25" s="181">
        <v>9.2026682499214196</v>
      </c>
      <c r="D25" s="181">
        <v>9.8083674663545928</v>
      </c>
      <c r="E25" s="181">
        <v>8.6491544682842054</v>
      </c>
      <c r="F25" s="179">
        <v>50.72119582300143</v>
      </c>
      <c r="G25" s="179">
        <v>53.298712697483907</v>
      </c>
      <c r="H25" s="179">
        <v>48.365750952476439</v>
      </c>
      <c r="I25" s="179">
        <v>40.076135927077146</v>
      </c>
      <c r="J25" s="179">
        <v>36.892919836161497</v>
      </c>
      <c r="K25" s="179">
        <v>42.985094579239359</v>
      </c>
      <c r="L25" s="179">
        <v>18.143634235350824</v>
      </c>
      <c r="M25" s="179">
        <v>18.4026348291478</v>
      </c>
      <c r="N25" s="179">
        <v>17.882808181315642</v>
      </c>
      <c r="O25" s="179">
        <v>79.012600702334225</v>
      </c>
      <c r="P25" s="179">
        <v>69.219157403595446</v>
      </c>
      <c r="Q25" s="179">
        <v>88.875069098949695</v>
      </c>
      <c r="R25" s="179">
        <v>97.156234937685042</v>
      </c>
      <c r="S25" s="192">
        <v>87.621792232743246</v>
      </c>
      <c r="T25" s="192">
        <v>106.75787728026533</v>
      </c>
      <c r="U25" s="192">
        <v>435.48387096774189</v>
      </c>
      <c r="V25" s="192">
        <v>376.1372110365399</v>
      </c>
      <c r="W25" s="192">
        <v>496.98608964451313</v>
      </c>
    </row>
    <row r="26" spans="2:23" ht="15" customHeight="1" x14ac:dyDescent="0.15">
      <c r="B26" s="17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T26" s="193"/>
      <c r="U26" s="193"/>
      <c r="V26" s="193"/>
      <c r="W26" s="198" t="s">
        <v>454</v>
      </c>
    </row>
    <row r="27" spans="2:23" ht="15" customHeight="1" x14ac:dyDescent="0.15">
      <c r="B27" s="174" t="s">
        <v>453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94"/>
      <c r="U27" s="194"/>
      <c r="V27" s="174"/>
      <c r="W27" s="174"/>
    </row>
    <row r="28" spans="2:23" ht="15" customHeight="1" x14ac:dyDescent="0.15">
      <c r="B28" s="174" t="s">
        <v>0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94"/>
      <c r="U28" s="194"/>
      <c r="V28" s="194"/>
      <c r="W28" s="194"/>
    </row>
    <row r="29" spans="2:23" ht="15" customHeight="1" x14ac:dyDescent="0.15">
      <c r="B29" s="174" t="s">
        <v>452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</row>
    <row r="30" spans="2:23" ht="15" customHeight="1" x14ac:dyDescent="0.15">
      <c r="B30" s="174" t="s">
        <v>65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</row>
    <row r="31" spans="2:23" ht="15" customHeight="1" x14ac:dyDescent="0.15">
      <c r="B31" s="175" t="s">
        <v>401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</row>
    <row r="33" spans="2:7" ht="15" customHeight="1" x14ac:dyDescent="0.15">
      <c r="B33" s="12" t="s">
        <v>61</v>
      </c>
    </row>
    <row r="37" spans="2:7" ht="15" customHeight="1" x14ac:dyDescent="0.15">
      <c r="G37" s="129">
        <v>17469</v>
      </c>
    </row>
  </sheetData>
  <mergeCells count="4">
    <mergeCell ref="O3:Q3"/>
    <mergeCell ref="R3:T3"/>
    <mergeCell ref="U3:W3"/>
    <mergeCell ref="B3:B4"/>
  </mergeCells>
  <phoneticPr fontId="3"/>
  <hyperlinks>
    <hyperlink ref="B3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SheetLayoutView="100" workbookViewId="0">
      <pane xSplit="1" ySplit="1" topLeftCell="B14" activePane="bottomRight" state="frozen"/>
      <selection pane="topRight"/>
      <selection pane="bottomLeft"/>
      <selection pane="bottomRight" activeCell="C29" sqref="C29"/>
    </sheetView>
  </sheetViews>
  <sheetFormatPr defaultRowHeight="15" customHeight="1" x14ac:dyDescent="0.4"/>
  <cols>
    <col min="1" max="2" width="3.375" style="9" customWidth="1"/>
    <col min="3" max="3" width="19.75" style="9" customWidth="1"/>
    <col min="4" max="9" width="11" style="9" customWidth="1"/>
    <col min="10" max="10" width="9" style="9" customWidth="1"/>
    <col min="11" max="16384" width="9" style="9"/>
  </cols>
  <sheetData>
    <row r="1" spans="1:9" ht="20.25" customHeight="1" x14ac:dyDescent="0.4">
      <c r="A1" s="38"/>
      <c r="B1" s="20" t="s">
        <v>408</v>
      </c>
    </row>
    <row r="2" spans="1:9" ht="20.25" customHeight="1" x14ac:dyDescent="0.4">
      <c r="C2" s="14"/>
      <c r="D2" s="14"/>
      <c r="E2" s="14"/>
      <c r="F2" s="14"/>
      <c r="G2" s="14"/>
      <c r="H2" s="14"/>
      <c r="I2" s="29" t="s">
        <v>179</v>
      </c>
    </row>
    <row r="3" spans="1:9" ht="15" customHeight="1" x14ac:dyDescent="0.4">
      <c r="C3" s="310" t="s">
        <v>26</v>
      </c>
      <c r="D3" s="316" t="s">
        <v>466</v>
      </c>
      <c r="E3" s="317"/>
      <c r="F3" s="321"/>
      <c r="G3" s="316" t="s">
        <v>465</v>
      </c>
      <c r="H3" s="317"/>
      <c r="I3" s="321"/>
    </row>
    <row r="4" spans="1:9" ht="15" customHeight="1" x14ac:dyDescent="0.4">
      <c r="C4" s="315"/>
      <c r="D4" s="51" t="s">
        <v>464</v>
      </c>
      <c r="E4" s="51" t="s">
        <v>205</v>
      </c>
      <c r="F4" s="51" t="s">
        <v>204</v>
      </c>
      <c r="G4" s="51" t="s">
        <v>464</v>
      </c>
      <c r="H4" s="51" t="s">
        <v>205</v>
      </c>
      <c r="I4" s="51" t="s">
        <v>204</v>
      </c>
    </row>
    <row r="5" spans="1:9" ht="14.45" customHeight="1" x14ac:dyDescent="0.4">
      <c r="C5" s="16" t="s">
        <v>164</v>
      </c>
      <c r="D5" s="202">
        <v>46.1</v>
      </c>
      <c r="E5" s="202">
        <v>44.4</v>
      </c>
      <c r="F5" s="202">
        <v>47.7</v>
      </c>
      <c r="G5" s="202">
        <v>48.7</v>
      </c>
      <c r="H5" s="202">
        <v>47.1</v>
      </c>
      <c r="I5" s="202">
        <v>50.2</v>
      </c>
    </row>
    <row r="6" spans="1:9" ht="14.45" customHeight="1" x14ac:dyDescent="0.4">
      <c r="C6" s="16" t="s">
        <v>163</v>
      </c>
      <c r="D6" s="202">
        <v>46.5</v>
      </c>
      <c r="E6" s="202">
        <v>44.7</v>
      </c>
      <c r="F6" s="202">
        <v>48.1</v>
      </c>
      <c r="G6" s="202">
        <v>49.2</v>
      </c>
      <c r="H6" s="202">
        <v>47.5</v>
      </c>
      <c r="I6" s="202">
        <v>50.8</v>
      </c>
    </row>
    <row r="7" spans="1:9" ht="14.45" customHeight="1" x14ac:dyDescent="0.4">
      <c r="C7" s="16" t="s">
        <v>160</v>
      </c>
      <c r="D7" s="202">
        <v>46.8</v>
      </c>
      <c r="E7" s="202">
        <v>45.1</v>
      </c>
      <c r="F7" s="202">
        <v>48.5</v>
      </c>
      <c r="G7" s="202">
        <v>49.6</v>
      </c>
      <c r="H7" s="202">
        <v>47.9</v>
      </c>
      <c r="I7" s="202">
        <v>50.2</v>
      </c>
    </row>
    <row r="8" spans="1:9" ht="14.45" customHeight="1" x14ac:dyDescent="0.4">
      <c r="C8" s="16" t="s">
        <v>158</v>
      </c>
      <c r="D8" s="202">
        <v>47.3</v>
      </c>
      <c r="E8" s="202">
        <v>45.5</v>
      </c>
      <c r="F8" s="202">
        <v>48.9</v>
      </c>
      <c r="G8" s="202">
        <v>50.2</v>
      </c>
      <c r="H8" s="202">
        <v>48.5</v>
      </c>
      <c r="I8" s="202">
        <v>51.8</v>
      </c>
    </row>
    <row r="9" spans="1:9" ht="14.45" customHeight="1" x14ac:dyDescent="0.4">
      <c r="C9" s="17" t="s">
        <v>400</v>
      </c>
      <c r="D9" s="203">
        <v>47.88689881150728</v>
      </c>
      <c r="E9" s="203">
        <v>46.070450555880626</v>
      </c>
      <c r="F9" s="203">
        <v>49.527481238769688</v>
      </c>
      <c r="G9" s="203">
        <v>50.936758893280633</v>
      </c>
      <c r="H9" s="203">
        <v>49.3</v>
      </c>
      <c r="I9" s="203">
        <v>52.598639455782312</v>
      </c>
    </row>
    <row r="10" spans="1:9" ht="14.45" customHeight="1" x14ac:dyDescent="0.4">
      <c r="C10" s="16" t="s">
        <v>153</v>
      </c>
      <c r="D10" s="202">
        <v>48.3</v>
      </c>
      <c r="E10" s="202">
        <v>46.5</v>
      </c>
      <c r="F10" s="202">
        <v>50</v>
      </c>
      <c r="G10" s="202">
        <v>51.5</v>
      </c>
      <c r="H10" s="202">
        <v>49.9</v>
      </c>
      <c r="I10" s="202">
        <v>53.2</v>
      </c>
    </row>
    <row r="11" spans="1:9" ht="14.45" customHeight="1" x14ac:dyDescent="0.4">
      <c r="C11" s="16" t="s">
        <v>440</v>
      </c>
      <c r="D11" s="202">
        <v>48.9</v>
      </c>
      <c r="E11" s="202">
        <v>47</v>
      </c>
      <c r="F11" s="202">
        <v>50.6</v>
      </c>
      <c r="G11" s="202">
        <v>52.2</v>
      </c>
      <c r="H11" s="202">
        <v>50.5</v>
      </c>
      <c r="I11" s="202">
        <v>53.9</v>
      </c>
    </row>
    <row r="12" spans="1:9" ht="14.45" customHeight="1" x14ac:dyDescent="0.4">
      <c r="C12" s="16" t="s">
        <v>104</v>
      </c>
      <c r="D12" s="202">
        <v>49.311287123019866</v>
      </c>
      <c r="E12" s="202">
        <v>47.358295909697794</v>
      </c>
      <c r="F12" s="202">
        <v>51.069352635891832</v>
      </c>
      <c r="G12" s="202">
        <v>52.763862332695986</v>
      </c>
      <c r="H12" s="202">
        <v>51.033613445378151</v>
      </c>
      <c r="I12" s="202">
        <v>54.578000000000003</v>
      </c>
    </row>
    <row r="13" spans="1:9" ht="14.45" customHeight="1" x14ac:dyDescent="0.4">
      <c r="C13" s="16" t="s">
        <v>150</v>
      </c>
      <c r="D13" s="202">
        <v>49.780252921122411</v>
      </c>
      <c r="E13" s="202">
        <v>47.787519941097045</v>
      </c>
      <c r="F13" s="202">
        <v>51.582459352977082</v>
      </c>
      <c r="G13" s="202">
        <v>53.338178294573645</v>
      </c>
      <c r="H13" s="202">
        <v>51.484162895927604</v>
      </c>
      <c r="I13" s="202">
        <v>55.195564516129032</v>
      </c>
    </row>
    <row r="14" spans="1:9" ht="14.45" customHeight="1" x14ac:dyDescent="0.4">
      <c r="C14" s="17" t="s">
        <v>149</v>
      </c>
      <c r="D14" s="203">
        <v>50.123363187608994</v>
      </c>
      <c r="E14" s="203">
        <v>48.089086373557834</v>
      </c>
      <c r="F14" s="203">
        <v>51.956338503034381</v>
      </c>
      <c r="G14" s="203">
        <v>53.696739130434786</v>
      </c>
      <c r="H14" s="203">
        <v>51.689252336448597</v>
      </c>
      <c r="I14" s="203">
        <v>55.544303797468352</v>
      </c>
    </row>
    <row r="15" spans="1:9" ht="14.45" customHeight="1" x14ac:dyDescent="0.4">
      <c r="C15" s="16" t="s">
        <v>148</v>
      </c>
      <c r="D15" s="202">
        <v>50.458446846091668</v>
      </c>
      <c r="E15" s="202">
        <v>48.421805749018617</v>
      </c>
      <c r="F15" s="202">
        <v>52.285166676131539</v>
      </c>
      <c r="G15" s="202">
        <v>54.125820568927793</v>
      </c>
      <c r="H15" s="202">
        <v>52.085714285714289</v>
      </c>
      <c r="I15" s="202">
        <v>55.962000000000003</v>
      </c>
    </row>
    <row r="16" spans="1:9" ht="14.45" customHeight="1" x14ac:dyDescent="0.4">
      <c r="C16" s="16" t="s">
        <v>147</v>
      </c>
      <c r="D16" s="202">
        <v>50.839659944642165</v>
      </c>
      <c r="E16" s="202">
        <v>48.806756756756762</v>
      </c>
      <c r="F16" s="202">
        <v>52.66185037780469</v>
      </c>
      <c r="G16" s="202">
        <v>54.59254807692308</v>
      </c>
      <c r="H16" s="202">
        <v>52.520408163265309</v>
      </c>
      <c r="I16" s="202">
        <v>56.506097560975611</v>
      </c>
    </row>
    <row r="17" spans="3:9" ht="14.45" customHeight="1" x14ac:dyDescent="0.4">
      <c r="C17" s="16" t="s">
        <v>143</v>
      </c>
      <c r="D17" s="202">
        <v>51.266027025359406</v>
      </c>
      <c r="E17" s="202">
        <v>49.229461663947767</v>
      </c>
      <c r="F17" s="202">
        <v>53.092369360407297</v>
      </c>
      <c r="G17" s="202">
        <v>55.122891566265061</v>
      </c>
      <c r="H17" s="202">
        <v>53.032663316582912</v>
      </c>
      <c r="I17" s="202">
        <v>57.11270491803279</v>
      </c>
    </row>
    <row r="18" spans="3:9" ht="14.45" customHeight="1" x14ac:dyDescent="0.4">
      <c r="C18" s="16" t="s">
        <v>89</v>
      </c>
      <c r="D18" s="202">
        <v>51.506540242833886</v>
      </c>
      <c r="E18" s="202">
        <v>49.450768619135928</v>
      </c>
      <c r="F18" s="202">
        <v>53.346299810246684</v>
      </c>
      <c r="G18" s="202">
        <v>55.423766816143498</v>
      </c>
      <c r="H18" s="202">
        <v>53.256157635467979</v>
      </c>
      <c r="I18" s="202">
        <v>57.438914027149323</v>
      </c>
    </row>
    <row r="19" spans="3:9" ht="14.45" customHeight="1" x14ac:dyDescent="0.4">
      <c r="C19" s="17" t="s">
        <v>141</v>
      </c>
      <c r="D19" s="203">
        <v>51.905662772981216</v>
      </c>
      <c r="E19" s="203">
        <v>49.792074560815344</v>
      </c>
      <c r="F19" s="203">
        <v>53.805726341169368</v>
      </c>
      <c r="G19" s="203">
        <v>55.931662870159457</v>
      </c>
      <c r="H19" s="203">
        <v>53.578616352201259</v>
      </c>
      <c r="I19" s="203">
        <v>57.946601941747574</v>
      </c>
    </row>
    <row r="20" spans="3:9" ht="14.45" customHeight="1" x14ac:dyDescent="0.4">
      <c r="C20" s="16" t="s">
        <v>139</v>
      </c>
      <c r="D20" s="202">
        <v>52.22597360798197</v>
      </c>
      <c r="E20" s="202">
        <v>50.152430343705539</v>
      </c>
      <c r="F20" s="202">
        <v>54.100281880017164</v>
      </c>
      <c r="G20" s="202">
        <v>56.284403669724767</v>
      </c>
      <c r="H20" s="202">
        <v>53.834210526315786</v>
      </c>
      <c r="I20" s="202">
        <v>58.192682926829271</v>
      </c>
    </row>
    <row r="21" spans="3:9" ht="14.45" customHeight="1" x14ac:dyDescent="0.4">
      <c r="C21" s="16" t="s">
        <v>137</v>
      </c>
      <c r="D21" s="202">
        <v>52.649077466631766</v>
      </c>
      <c r="E21" s="202">
        <v>50.524040779775433</v>
      </c>
      <c r="F21" s="202">
        <v>54.57102361223599</v>
      </c>
      <c r="G21" s="202">
        <v>56.752358490566039</v>
      </c>
      <c r="H21" s="202">
        <v>54.25</v>
      </c>
      <c r="I21" s="202">
        <v>58.677215189873415</v>
      </c>
    </row>
    <row r="22" spans="3:9" ht="14.45" customHeight="1" x14ac:dyDescent="0.4">
      <c r="C22" s="16" t="s">
        <v>134</v>
      </c>
      <c r="D22" s="202">
        <v>53</v>
      </c>
      <c r="E22" s="202">
        <v>50.9</v>
      </c>
      <c r="F22" s="202">
        <v>54.9</v>
      </c>
      <c r="G22" s="202">
        <v>57.2</v>
      </c>
      <c r="H22" s="202">
        <v>54.7</v>
      </c>
      <c r="I22" s="202">
        <v>59.2</v>
      </c>
    </row>
    <row r="23" spans="3:9" ht="14.45" customHeight="1" x14ac:dyDescent="0.4">
      <c r="C23" s="199" t="s">
        <v>398</v>
      </c>
      <c r="D23" s="202">
        <v>53.3</v>
      </c>
      <c r="E23" s="202">
        <v>51.3</v>
      </c>
      <c r="F23" s="202">
        <v>55.2</v>
      </c>
      <c r="G23" s="202">
        <v>57.5</v>
      </c>
      <c r="H23" s="202">
        <v>55</v>
      </c>
      <c r="I23" s="202">
        <v>59.6</v>
      </c>
    </row>
    <row r="24" spans="3:9" ht="14.45" customHeight="1" x14ac:dyDescent="0.4">
      <c r="C24" s="200" t="s">
        <v>399</v>
      </c>
      <c r="D24" s="203">
        <v>53.672539999999998</v>
      </c>
      <c r="E24" s="203">
        <v>51.684170000000002</v>
      </c>
      <c r="F24" s="203">
        <v>55.488619999999997</v>
      </c>
      <c r="G24" s="203">
        <v>57.874020000000002</v>
      </c>
      <c r="H24" s="203">
        <v>55.5</v>
      </c>
      <c r="I24" s="203">
        <v>59.986179999999997</v>
      </c>
    </row>
    <row r="25" spans="3:9" ht="15" customHeight="1" x14ac:dyDescent="0.4">
      <c r="C25" s="201" t="s">
        <v>455</v>
      </c>
      <c r="D25" s="78">
        <v>54</v>
      </c>
      <c r="E25" s="78">
        <v>52.1</v>
      </c>
      <c r="F25" s="78">
        <v>55.8</v>
      </c>
      <c r="G25" s="78">
        <v>58.2</v>
      </c>
      <c r="H25" s="78">
        <v>56</v>
      </c>
      <c r="I25" s="78">
        <v>60.3</v>
      </c>
    </row>
    <row r="26" spans="3:9" ht="15" customHeight="1" x14ac:dyDescent="0.4">
      <c r="C26" s="14"/>
      <c r="D26" s="14"/>
      <c r="E26" s="14"/>
      <c r="G26" s="204"/>
      <c r="H26" s="204"/>
      <c r="I26" s="105" t="s">
        <v>368</v>
      </c>
    </row>
    <row r="27" spans="3:9" ht="15" customHeight="1" x14ac:dyDescent="0.4">
      <c r="C27" s="14" t="s">
        <v>463</v>
      </c>
      <c r="D27" s="14"/>
      <c r="E27" s="14"/>
      <c r="F27" s="14"/>
      <c r="G27" s="14"/>
      <c r="H27" s="14"/>
      <c r="I27" s="14"/>
    </row>
    <row r="29" spans="3:9" ht="15" customHeight="1" x14ac:dyDescent="0.4">
      <c r="C29" s="12" t="s">
        <v>61</v>
      </c>
    </row>
  </sheetData>
  <mergeCells count="3">
    <mergeCell ref="D3:F3"/>
    <mergeCell ref="G3:I3"/>
    <mergeCell ref="C3:C4"/>
  </mergeCells>
  <phoneticPr fontId="3"/>
  <hyperlinks>
    <hyperlink ref="C2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SheetLayoutView="100" workbookViewId="0">
      <pane xSplit="1" ySplit="1" topLeftCell="B17" activePane="bottomRight" state="frozen"/>
      <selection pane="topRight"/>
      <selection pane="bottomLeft"/>
      <selection pane="bottomRight" activeCell="F28" sqref="F28"/>
    </sheetView>
  </sheetViews>
  <sheetFormatPr defaultRowHeight="13.5" x14ac:dyDescent="0.4"/>
  <cols>
    <col min="1" max="2" width="3.375" style="9" customWidth="1"/>
    <col min="3" max="3" width="22.5" style="9" customWidth="1"/>
    <col min="4" max="7" width="14" style="9" customWidth="1"/>
    <col min="8" max="8" width="9" style="9" customWidth="1"/>
    <col min="9" max="16384" width="9" style="9"/>
  </cols>
  <sheetData>
    <row r="1" spans="1:7" ht="20.25" customHeight="1" x14ac:dyDescent="0.4">
      <c r="A1" s="11"/>
      <c r="B1" s="20" t="s">
        <v>489</v>
      </c>
      <c r="C1" s="13"/>
      <c r="E1" s="14"/>
      <c r="F1" s="14"/>
      <c r="G1" s="14"/>
    </row>
    <row r="2" spans="1:7" ht="20.25" customHeight="1" x14ac:dyDescent="0.4">
      <c r="C2" s="14"/>
      <c r="D2" s="83"/>
      <c r="E2" s="14"/>
      <c r="F2" s="14"/>
      <c r="G2" s="29" t="s">
        <v>24</v>
      </c>
    </row>
    <row r="3" spans="1:7" ht="15" customHeight="1" x14ac:dyDescent="0.4">
      <c r="C3" s="310" t="s">
        <v>26</v>
      </c>
      <c r="D3" s="324" t="s">
        <v>488</v>
      </c>
      <c r="E3" s="325"/>
      <c r="F3" s="341"/>
      <c r="G3" s="342"/>
    </row>
    <row r="4" spans="1:7" s="32" customFormat="1" ht="15" customHeight="1" x14ac:dyDescent="0.4">
      <c r="C4" s="323"/>
      <c r="D4" s="327"/>
      <c r="E4" s="329"/>
      <c r="F4" s="343" t="s">
        <v>406</v>
      </c>
      <c r="G4" s="344"/>
    </row>
    <row r="5" spans="1:7" s="32" customFormat="1" ht="15" customHeight="1" x14ac:dyDescent="0.4">
      <c r="C5" s="311"/>
      <c r="D5" s="51" t="s">
        <v>213</v>
      </c>
      <c r="E5" s="51" t="s">
        <v>486</v>
      </c>
      <c r="F5" s="51" t="s">
        <v>487</v>
      </c>
      <c r="G5" s="51" t="s">
        <v>486</v>
      </c>
    </row>
    <row r="6" spans="1:7" s="32" customFormat="1" ht="15" customHeight="1" x14ac:dyDescent="0.4">
      <c r="C6" s="16" t="s">
        <v>163</v>
      </c>
      <c r="D6" s="205">
        <v>485</v>
      </c>
      <c r="E6" s="206">
        <v>110</v>
      </c>
      <c r="F6" s="206">
        <v>473</v>
      </c>
      <c r="G6" s="206">
        <v>109</v>
      </c>
    </row>
    <row r="7" spans="1:7" s="32" customFormat="1" ht="15" customHeight="1" x14ac:dyDescent="0.4">
      <c r="C7" s="16" t="s">
        <v>160</v>
      </c>
      <c r="D7" s="205">
        <v>443</v>
      </c>
      <c r="E7" s="206">
        <v>126</v>
      </c>
      <c r="F7" s="206">
        <v>431</v>
      </c>
      <c r="G7" s="206">
        <v>124</v>
      </c>
    </row>
    <row r="8" spans="1:7" s="32" customFormat="1" ht="15" customHeight="1" x14ac:dyDescent="0.4">
      <c r="C8" s="16" t="s">
        <v>158</v>
      </c>
      <c r="D8" s="206">
        <v>494</v>
      </c>
      <c r="E8" s="206">
        <v>96</v>
      </c>
      <c r="F8" s="206">
        <v>488</v>
      </c>
      <c r="G8" s="206">
        <v>93</v>
      </c>
    </row>
    <row r="9" spans="1:7" s="32" customFormat="1" ht="15" customHeight="1" x14ac:dyDescent="0.4">
      <c r="C9" s="17" t="s">
        <v>155</v>
      </c>
      <c r="D9" s="207">
        <v>440</v>
      </c>
      <c r="E9" s="207">
        <v>111</v>
      </c>
      <c r="F9" s="207">
        <v>431</v>
      </c>
      <c r="G9" s="207">
        <v>102</v>
      </c>
    </row>
    <row r="10" spans="1:7" s="32" customFormat="1" ht="15" customHeight="1" x14ac:dyDescent="0.4">
      <c r="C10" s="16" t="s">
        <v>153</v>
      </c>
      <c r="D10" s="206">
        <v>442</v>
      </c>
      <c r="E10" s="206">
        <v>93</v>
      </c>
      <c r="F10" s="206">
        <v>437</v>
      </c>
      <c r="G10" s="206">
        <v>91</v>
      </c>
    </row>
    <row r="11" spans="1:7" s="32" customFormat="1" ht="15" customHeight="1" x14ac:dyDescent="0.4">
      <c r="C11" s="16" t="s">
        <v>151</v>
      </c>
      <c r="D11" s="206">
        <v>392</v>
      </c>
      <c r="E11" s="206">
        <v>86</v>
      </c>
      <c r="F11" s="206">
        <v>382</v>
      </c>
      <c r="G11" s="206">
        <v>83</v>
      </c>
    </row>
    <row r="12" spans="1:7" s="32" customFormat="1" ht="15" customHeight="1" x14ac:dyDescent="0.4">
      <c r="C12" s="16" t="s">
        <v>135</v>
      </c>
      <c r="D12" s="206">
        <v>411</v>
      </c>
      <c r="E12" s="206">
        <v>111</v>
      </c>
      <c r="F12" s="206">
        <v>406</v>
      </c>
      <c r="G12" s="206">
        <v>110</v>
      </c>
    </row>
    <row r="13" spans="1:7" s="32" customFormat="1" ht="15" customHeight="1" x14ac:dyDescent="0.4">
      <c r="C13" s="16" t="s">
        <v>232</v>
      </c>
      <c r="D13" s="206">
        <v>427</v>
      </c>
      <c r="E13" s="206">
        <v>102</v>
      </c>
      <c r="F13" s="206">
        <v>418</v>
      </c>
      <c r="G13" s="206">
        <v>97</v>
      </c>
    </row>
    <row r="14" spans="1:7" s="32" customFormat="1" ht="15" customHeight="1" x14ac:dyDescent="0.4">
      <c r="C14" s="17" t="s">
        <v>218</v>
      </c>
      <c r="D14" s="207">
        <v>404</v>
      </c>
      <c r="E14" s="207">
        <v>119</v>
      </c>
      <c r="F14" s="209">
        <v>395</v>
      </c>
      <c r="G14" s="207">
        <v>114</v>
      </c>
    </row>
    <row r="15" spans="1:7" s="32" customFormat="1" ht="15" customHeight="1" x14ac:dyDescent="0.4">
      <c r="C15" s="16" t="s">
        <v>231</v>
      </c>
      <c r="D15" s="206">
        <v>363</v>
      </c>
      <c r="E15" s="206">
        <v>82</v>
      </c>
      <c r="F15" s="206">
        <v>360</v>
      </c>
      <c r="G15" s="206">
        <v>81</v>
      </c>
    </row>
    <row r="16" spans="1:7" s="32" customFormat="1" ht="15" customHeight="1" x14ac:dyDescent="0.4">
      <c r="C16" s="16" t="s">
        <v>230</v>
      </c>
      <c r="D16" s="206">
        <v>442</v>
      </c>
      <c r="E16" s="206">
        <v>73</v>
      </c>
      <c r="F16" s="206">
        <v>434</v>
      </c>
      <c r="G16" s="206">
        <v>72</v>
      </c>
    </row>
    <row r="17" spans="3:7" s="32" customFormat="1" ht="15" customHeight="1" x14ac:dyDescent="0.4">
      <c r="C17" s="16" t="s">
        <v>226</v>
      </c>
      <c r="D17" s="206">
        <v>403</v>
      </c>
      <c r="E17" s="206">
        <v>76</v>
      </c>
      <c r="F17" s="206">
        <v>399</v>
      </c>
      <c r="G17" s="206">
        <v>73</v>
      </c>
    </row>
    <row r="18" spans="3:7" s="32" customFormat="1" ht="15" customHeight="1" x14ac:dyDescent="0.4">
      <c r="C18" s="16" t="s">
        <v>224</v>
      </c>
      <c r="D18" s="206">
        <v>356</v>
      </c>
      <c r="E18" s="206">
        <v>88</v>
      </c>
      <c r="F18" s="206">
        <v>348</v>
      </c>
      <c r="G18" s="206">
        <v>87</v>
      </c>
    </row>
    <row r="19" spans="3:7" s="32" customFormat="1" ht="15" customHeight="1" x14ac:dyDescent="0.4">
      <c r="C19" s="17" t="s">
        <v>222</v>
      </c>
      <c r="D19" s="207">
        <v>365</v>
      </c>
      <c r="E19" s="207">
        <v>87</v>
      </c>
      <c r="F19" s="207">
        <v>352</v>
      </c>
      <c r="G19" s="207">
        <v>84</v>
      </c>
    </row>
    <row r="20" spans="3:7" s="32" customFormat="1" ht="15" customHeight="1" x14ac:dyDescent="0.4">
      <c r="C20" s="16" t="s">
        <v>217</v>
      </c>
      <c r="D20" s="206">
        <v>366</v>
      </c>
      <c r="E20" s="206">
        <v>90</v>
      </c>
      <c r="F20" s="206">
        <v>349</v>
      </c>
      <c r="G20" s="206">
        <v>73</v>
      </c>
    </row>
    <row r="21" spans="3:7" s="32" customFormat="1" ht="15" customHeight="1" x14ac:dyDescent="0.4">
      <c r="C21" s="16" t="s">
        <v>216</v>
      </c>
      <c r="D21" s="206">
        <v>385</v>
      </c>
      <c r="E21" s="206">
        <v>66</v>
      </c>
      <c r="F21" s="206">
        <v>373</v>
      </c>
      <c r="G21" s="206">
        <v>63</v>
      </c>
    </row>
    <row r="22" spans="3:7" s="32" customFormat="1" ht="15" customHeight="1" x14ac:dyDescent="0.4">
      <c r="C22" s="16" t="s">
        <v>214</v>
      </c>
      <c r="D22" s="206">
        <v>343</v>
      </c>
      <c r="E22" s="206">
        <v>66</v>
      </c>
      <c r="F22" s="206">
        <v>334</v>
      </c>
      <c r="G22" s="206">
        <v>64</v>
      </c>
    </row>
    <row r="23" spans="3:7" s="32" customFormat="1" ht="15" customHeight="1" x14ac:dyDescent="0.4">
      <c r="C23" s="16" t="s">
        <v>398</v>
      </c>
      <c r="D23" s="206">
        <v>343</v>
      </c>
      <c r="E23" s="206">
        <v>72</v>
      </c>
      <c r="F23" s="206">
        <v>332</v>
      </c>
      <c r="G23" s="206">
        <v>67</v>
      </c>
    </row>
    <row r="24" spans="3:7" s="32" customFormat="1" ht="15" customHeight="1" x14ac:dyDescent="0.4">
      <c r="C24" s="17" t="s">
        <v>399</v>
      </c>
      <c r="D24" s="207">
        <v>291</v>
      </c>
      <c r="E24" s="207">
        <v>55</v>
      </c>
      <c r="F24" s="207">
        <v>277</v>
      </c>
      <c r="G24" s="207">
        <v>53</v>
      </c>
    </row>
    <row r="25" spans="3:7" ht="15" customHeight="1" x14ac:dyDescent="0.4">
      <c r="C25" s="19" t="s">
        <v>455</v>
      </c>
      <c r="D25" s="208">
        <v>293</v>
      </c>
      <c r="E25" s="208">
        <v>70</v>
      </c>
      <c r="F25" s="208">
        <v>278</v>
      </c>
      <c r="G25" s="208">
        <v>66</v>
      </c>
    </row>
    <row r="26" spans="3:7" ht="15" customHeight="1" x14ac:dyDescent="0.4">
      <c r="C26" s="14"/>
      <c r="D26" s="83"/>
      <c r="E26" s="14"/>
      <c r="F26" s="345" t="s">
        <v>439</v>
      </c>
      <c r="G26" s="345"/>
    </row>
    <row r="27" spans="3:7" ht="15" customHeight="1" x14ac:dyDescent="0.4">
      <c r="C27" s="14" t="s">
        <v>485</v>
      </c>
      <c r="D27" s="83"/>
      <c r="E27" s="14"/>
      <c r="F27" s="14"/>
      <c r="G27" s="14"/>
    </row>
    <row r="28" spans="3:7" ht="15" customHeight="1" x14ac:dyDescent="0.4">
      <c r="C28" s="14"/>
      <c r="D28" s="83"/>
      <c r="E28" s="14"/>
      <c r="F28" s="14"/>
      <c r="G28" s="14"/>
    </row>
    <row r="29" spans="3:7" ht="15" customHeight="1" x14ac:dyDescent="0.4">
      <c r="C29" s="12" t="s">
        <v>61</v>
      </c>
    </row>
    <row r="30" spans="3:7" ht="15" customHeight="1" x14ac:dyDescent="0.4">
      <c r="C30" s="14"/>
      <c r="D30" s="14"/>
      <c r="E30" s="14"/>
      <c r="F30" s="14"/>
      <c r="G30" s="14"/>
    </row>
    <row r="31" spans="3:7" ht="36" customHeight="1" x14ac:dyDescent="0.4">
      <c r="C31" s="346"/>
      <c r="D31" s="347"/>
      <c r="E31" s="347"/>
      <c r="F31" s="347"/>
      <c r="G31" s="347"/>
    </row>
    <row r="32" spans="3:7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</sheetData>
  <mergeCells count="6">
    <mergeCell ref="F3:G3"/>
    <mergeCell ref="F4:G4"/>
    <mergeCell ref="F26:G26"/>
    <mergeCell ref="C31:G31"/>
    <mergeCell ref="C3:C5"/>
    <mergeCell ref="D3:E4"/>
  </mergeCells>
  <phoneticPr fontId="3"/>
  <hyperlinks>
    <hyperlink ref="C2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H15" sqref="H15"/>
    </sheetView>
  </sheetViews>
  <sheetFormatPr defaultRowHeight="15" customHeight="1" x14ac:dyDescent="0.4"/>
  <cols>
    <col min="1" max="2" width="3.375" style="9" customWidth="1"/>
    <col min="3" max="3" width="10.25" style="9" customWidth="1"/>
    <col min="4" max="13" width="7.625" style="9" customWidth="1"/>
    <col min="14" max="14" width="4.125" style="9" customWidth="1"/>
    <col min="15" max="15" width="9" style="9" customWidth="1"/>
    <col min="16" max="16384" width="9" style="9"/>
  </cols>
  <sheetData>
    <row r="1" spans="1:14" ht="20.25" customHeight="1" x14ac:dyDescent="0.4">
      <c r="A1" s="38"/>
      <c r="B1" s="13" t="s">
        <v>284</v>
      </c>
    </row>
    <row r="2" spans="1:14" ht="15" customHeight="1" x14ac:dyDescent="0.4">
      <c r="A2" s="210"/>
      <c r="B2" s="210"/>
      <c r="C2" s="13"/>
      <c r="D2" s="14"/>
      <c r="E2" s="14"/>
      <c r="F2" s="14"/>
      <c r="G2" s="14"/>
      <c r="H2" s="14"/>
      <c r="J2" s="14"/>
      <c r="K2" s="14"/>
      <c r="L2" s="14"/>
      <c r="M2" s="29" t="s">
        <v>201</v>
      </c>
      <c r="N2" s="14"/>
    </row>
    <row r="3" spans="1:14" ht="15" customHeight="1" x14ac:dyDescent="0.4">
      <c r="A3" s="210"/>
      <c r="B3" s="210"/>
      <c r="C3" s="310" t="s">
        <v>404</v>
      </c>
      <c r="D3" s="348" t="s">
        <v>490</v>
      </c>
      <c r="E3" s="348"/>
      <c r="F3" s="348" t="s">
        <v>186</v>
      </c>
      <c r="G3" s="348"/>
      <c r="H3" s="348" t="s">
        <v>443</v>
      </c>
      <c r="I3" s="348"/>
      <c r="J3" s="348" t="s">
        <v>385</v>
      </c>
      <c r="K3" s="348"/>
      <c r="L3" s="348" t="s">
        <v>77</v>
      </c>
      <c r="M3" s="348"/>
      <c r="N3" s="214"/>
    </row>
    <row r="4" spans="1:14" ht="15" customHeight="1" x14ac:dyDescent="0.4">
      <c r="A4" s="210"/>
      <c r="B4" s="210"/>
      <c r="C4" s="311"/>
      <c r="D4" s="51" t="s">
        <v>205</v>
      </c>
      <c r="E4" s="51" t="s">
        <v>204</v>
      </c>
      <c r="F4" s="51" t="s">
        <v>205</v>
      </c>
      <c r="G4" s="51" t="s">
        <v>204</v>
      </c>
      <c r="H4" s="51" t="s">
        <v>205</v>
      </c>
      <c r="I4" s="51" t="s">
        <v>204</v>
      </c>
      <c r="J4" s="51" t="s">
        <v>205</v>
      </c>
      <c r="K4" s="51" t="s">
        <v>204</v>
      </c>
      <c r="L4" s="51" t="s">
        <v>205</v>
      </c>
      <c r="M4" s="51" t="s">
        <v>204</v>
      </c>
      <c r="N4" s="214"/>
    </row>
    <row r="5" spans="1:14" ht="15" customHeight="1" x14ac:dyDescent="0.4">
      <c r="A5" s="210"/>
      <c r="B5" s="210"/>
      <c r="C5" s="52" t="s">
        <v>138</v>
      </c>
      <c r="D5" s="45">
        <v>15009</v>
      </c>
      <c r="E5" s="45">
        <v>16657</v>
      </c>
      <c r="F5" s="45">
        <v>3807</v>
      </c>
      <c r="G5" s="45">
        <v>3097</v>
      </c>
      <c r="H5" s="211">
        <v>10509</v>
      </c>
      <c r="I5" s="45">
        <v>10538</v>
      </c>
      <c r="J5" s="211">
        <v>459</v>
      </c>
      <c r="K5" s="45">
        <v>2512</v>
      </c>
      <c r="L5" s="211">
        <v>213</v>
      </c>
      <c r="M5" s="45">
        <v>490</v>
      </c>
      <c r="N5" s="34"/>
    </row>
    <row r="6" spans="1:14" ht="15" customHeight="1" x14ac:dyDescent="0.4">
      <c r="A6" s="210"/>
      <c r="B6" s="210"/>
      <c r="C6" s="52" t="s">
        <v>3</v>
      </c>
      <c r="D6" s="45">
        <v>15270</v>
      </c>
      <c r="E6" s="45">
        <v>16994</v>
      </c>
      <c r="F6" s="45">
        <v>4018</v>
      </c>
      <c r="G6" s="45">
        <v>3255</v>
      </c>
      <c r="H6" s="211">
        <v>10471</v>
      </c>
      <c r="I6" s="45">
        <v>10560</v>
      </c>
      <c r="J6" s="211">
        <v>522</v>
      </c>
      <c r="K6" s="45">
        <v>2614</v>
      </c>
      <c r="L6" s="211">
        <v>255</v>
      </c>
      <c r="M6" s="45">
        <v>558</v>
      </c>
      <c r="N6" s="34"/>
    </row>
    <row r="7" spans="1:14" ht="15" customHeight="1" x14ac:dyDescent="0.4">
      <c r="A7" s="210"/>
      <c r="B7" s="210"/>
      <c r="C7" s="52" t="s">
        <v>402</v>
      </c>
      <c r="D7" s="45">
        <v>15047</v>
      </c>
      <c r="E7" s="45">
        <v>16826</v>
      </c>
      <c r="F7" s="45">
        <v>3972</v>
      </c>
      <c r="G7" s="45">
        <v>3220</v>
      </c>
      <c r="H7" s="211">
        <v>10181</v>
      </c>
      <c r="I7" s="45">
        <v>10224</v>
      </c>
      <c r="J7" s="211">
        <v>540</v>
      </c>
      <c r="K7" s="45">
        <v>2720</v>
      </c>
      <c r="L7" s="211">
        <v>345</v>
      </c>
      <c r="M7" s="45">
        <v>643</v>
      </c>
      <c r="N7" s="34"/>
    </row>
    <row r="8" spans="1:14" ht="15" customHeight="1" x14ac:dyDescent="0.4">
      <c r="C8" s="52" t="s">
        <v>400</v>
      </c>
      <c r="D8" s="45">
        <v>14807</v>
      </c>
      <c r="E8" s="45">
        <v>16755</v>
      </c>
      <c r="F8" s="45">
        <v>3856</v>
      </c>
      <c r="G8" s="45">
        <v>3127</v>
      </c>
      <c r="H8" s="211">
        <v>9946</v>
      </c>
      <c r="I8" s="45">
        <v>10020</v>
      </c>
      <c r="J8" s="211">
        <v>563</v>
      </c>
      <c r="K8" s="45">
        <v>2861</v>
      </c>
      <c r="L8" s="211">
        <v>434</v>
      </c>
      <c r="M8" s="45">
        <v>739</v>
      </c>
      <c r="N8" s="34"/>
    </row>
    <row r="9" spans="1:14" ht="15" customHeight="1" x14ac:dyDescent="0.4">
      <c r="C9" s="52" t="s">
        <v>149</v>
      </c>
      <c r="D9" s="45">
        <v>14065</v>
      </c>
      <c r="E9" s="45">
        <v>15990</v>
      </c>
      <c r="F9" s="45">
        <v>3764</v>
      </c>
      <c r="G9" s="45">
        <v>2952</v>
      </c>
      <c r="H9" s="211">
        <v>9228</v>
      </c>
      <c r="I9" s="45">
        <v>9277</v>
      </c>
      <c r="J9" s="211">
        <v>563</v>
      </c>
      <c r="K9" s="45">
        <v>2870</v>
      </c>
      <c r="L9" s="211">
        <v>478</v>
      </c>
      <c r="M9" s="45">
        <v>797</v>
      </c>
      <c r="N9" s="34"/>
    </row>
    <row r="10" spans="1:14" ht="15" customHeight="1" x14ac:dyDescent="0.4">
      <c r="C10" s="52" t="s">
        <v>141</v>
      </c>
      <c r="D10" s="45">
        <v>13263</v>
      </c>
      <c r="E10" s="45">
        <v>15017</v>
      </c>
      <c r="F10" s="45">
        <v>3725</v>
      </c>
      <c r="G10" s="45">
        <v>2754</v>
      </c>
      <c r="H10" s="45">
        <v>8431</v>
      </c>
      <c r="I10" s="45">
        <v>8515</v>
      </c>
      <c r="J10" s="211">
        <v>571</v>
      </c>
      <c r="K10" s="45">
        <v>2906</v>
      </c>
      <c r="L10" s="45">
        <v>513</v>
      </c>
      <c r="M10" s="45">
        <v>811</v>
      </c>
      <c r="N10" s="34"/>
    </row>
    <row r="11" spans="1:14" ht="15" customHeight="1" x14ac:dyDescent="0.4">
      <c r="C11" s="19" t="s">
        <v>399</v>
      </c>
      <c r="D11" s="48">
        <v>12437</v>
      </c>
      <c r="E11" s="48">
        <v>13777</v>
      </c>
      <c r="F11" s="48">
        <v>3579</v>
      </c>
      <c r="G11" s="48">
        <v>2489</v>
      </c>
      <c r="H11" s="212">
        <v>7669</v>
      </c>
      <c r="I11" s="48">
        <v>7733</v>
      </c>
      <c r="J11" s="48">
        <v>531</v>
      </c>
      <c r="K11" s="48">
        <v>2583</v>
      </c>
      <c r="L11" s="212">
        <v>514</v>
      </c>
      <c r="M11" s="48">
        <v>808</v>
      </c>
    </row>
    <row r="12" spans="1:14" ht="15" customHeight="1" x14ac:dyDescent="0.4">
      <c r="C12" s="32"/>
      <c r="F12" s="32"/>
      <c r="G12" s="32"/>
      <c r="H12" s="32"/>
      <c r="I12" s="10"/>
      <c r="K12" s="213"/>
      <c r="L12" s="213"/>
      <c r="M12" s="105" t="s">
        <v>395</v>
      </c>
      <c r="N12" s="211"/>
    </row>
    <row r="13" spans="1:14" ht="15" customHeight="1" x14ac:dyDescent="0.4">
      <c r="C13" s="14" t="s">
        <v>453</v>
      </c>
      <c r="F13" s="32"/>
      <c r="G13" s="32"/>
      <c r="H13" s="32"/>
      <c r="I13" s="32"/>
      <c r="J13" s="32"/>
      <c r="K13" s="10"/>
      <c r="L13" s="10"/>
      <c r="M13" s="10"/>
      <c r="N13" s="211"/>
    </row>
    <row r="14" spans="1:14" ht="15" customHeight="1" x14ac:dyDescent="0.4">
      <c r="C14" s="14" t="s">
        <v>324</v>
      </c>
      <c r="F14" s="32"/>
      <c r="G14" s="32"/>
      <c r="H14" s="32"/>
      <c r="I14" s="32"/>
      <c r="J14" s="32"/>
      <c r="K14" s="10"/>
      <c r="L14" s="10"/>
      <c r="M14" s="10"/>
      <c r="N14" s="211"/>
    </row>
    <row r="15" spans="1:14" ht="15" customHeight="1" x14ac:dyDescent="0.4">
      <c r="C15" s="10"/>
      <c r="F15" s="10"/>
      <c r="G15" s="10"/>
      <c r="H15" s="10"/>
      <c r="I15" s="10"/>
      <c r="J15" s="10"/>
      <c r="K15" s="10"/>
      <c r="L15" s="10"/>
      <c r="M15" s="10"/>
      <c r="N15" s="211"/>
    </row>
    <row r="16" spans="1:14" ht="15" customHeight="1" x14ac:dyDescent="0.4">
      <c r="C16" s="12" t="s">
        <v>61</v>
      </c>
    </row>
    <row r="37" spans="7:7" ht="15" customHeight="1" x14ac:dyDescent="0.4">
      <c r="G37" s="9">
        <v>17469</v>
      </c>
    </row>
  </sheetData>
  <mergeCells count="6">
    <mergeCell ref="L3:M3"/>
    <mergeCell ref="C3:C4"/>
    <mergeCell ref="D3:E3"/>
    <mergeCell ref="F3:G3"/>
    <mergeCell ref="H3:I3"/>
    <mergeCell ref="J3:K3"/>
  </mergeCells>
  <phoneticPr fontId="3"/>
  <hyperlinks>
    <hyperlink ref="C1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zoomScaleSheetLayoutView="100" workbookViewId="0">
      <pane xSplit="1" ySplit="1" topLeftCell="B11" activePane="bottomRight" state="frozen"/>
      <selection pane="topRight"/>
      <selection pane="bottomLeft"/>
      <selection pane="bottomRight" activeCell="E26" sqref="E26"/>
    </sheetView>
  </sheetViews>
  <sheetFormatPr defaultRowHeight="15" customHeight="1" x14ac:dyDescent="0.4"/>
  <cols>
    <col min="1" max="2" width="3.375" style="9" customWidth="1"/>
    <col min="3" max="3" width="2.125" style="9" customWidth="1"/>
    <col min="4" max="4" width="2.625" style="9" customWidth="1"/>
    <col min="5" max="5" width="23.25" style="9" customWidth="1"/>
    <col min="6" max="11" width="9.625" style="9" customWidth="1"/>
    <col min="12" max="12" width="5.625" style="9" customWidth="1"/>
    <col min="13" max="13" width="9" style="9" customWidth="1"/>
    <col min="14" max="16384" width="9" style="9"/>
  </cols>
  <sheetData>
    <row r="1" spans="1:11" ht="20.25" customHeight="1" x14ac:dyDescent="0.4">
      <c r="A1" s="38"/>
      <c r="B1" s="13" t="s">
        <v>17</v>
      </c>
    </row>
    <row r="2" spans="1:11" ht="20.25" customHeight="1" x14ac:dyDescent="0.4">
      <c r="A2" s="210"/>
      <c r="B2" s="210"/>
      <c r="E2" s="32"/>
      <c r="F2" s="32"/>
      <c r="G2" s="32"/>
      <c r="H2" s="32"/>
      <c r="I2" s="32"/>
      <c r="J2" s="88"/>
      <c r="K2" s="29" t="s">
        <v>504</v>
      </c>
    </row>
    <row r="3" spans="1:11" ht="15" customHeight="1" x14ac:dyDescent="0.4">
      <c r="A3" s="210"/>
      <c r="B3" s="210"/>
      <c r="C3" s="348" t="s">
        <v>503</v>
      </c>
      <c r="D3" s="348"/>
      <c r="E3" s="348"/>
      <c r="F3" s="51" t="s">
        <v>101</v>
      </c>
      <c r="G3" s="51" t="s">
        <v>172</v>
      </c>
      <c r="H3" s="51" t="s">
        <v>38</v>
      </c>
      <c r="I3" s="51" t="s">
        <v>502</v>
      </c>
      <c r="J3" s="51" t="s">
        <v>54</v>
      </c>
      <c r="K3" s="51" t="s">
        <v>48</v>
      </c>
    </row>
    <row r="4" spans="1:11" ht="15" customHeight="1" x14ac:dyDescent="0.4">
      <c r="A4" s="210"/>
      <c r="B4" s="210"/>
      <c r="C4" s="349" t="s">
        <v>501</v>
      </c>
      <c r="D4" s="350"/>
      <c r="E4" s="351"/>
      <c r="F4" s="56">
        <v>10424</v>
      </c>
      <c r="G4" s="56">
        <v>10688</v>
      </c>
      <c r="H4" s="56">
        <v>10956</v>
      </c>
      <c r="I4" s="56">
        <v>10751</v>
      </c>
      <c r="J4" s="56">
        <v>10694</v>
      </c>
      <c r="K4" s="56">
        <v>10537</v>
      </c>
    </row>
    <row r="5" spans="1:11" ht="15" customHeight="1" x14ac:dyDescent="0.4">
      <c r="A5" s="210"/>
      <c r="B5" s="210"/>
      <c r="C5" s="216"/>
      <c r="D5" s="215" t="s">
        <v>500</v>
      </c>
      <c r="E5" s="152"/>
      <c r="F5" s="223">
        <v>10385</v>
      </c>
      <c r="G5" s="223">
        <v>10656</v>
      </c>
      <c r="H5" s="223">
        <f>SUM(H6:H15)</f>
        <v>10914</v>
      </c>
      <c r="I5" s="223">
        <v>10709</v>
      </c>
      <c r="J5" s="223">
        <v>10646</v>
      </c>
      <c r="K5" s="223">
        <v>10509</v>
      </c>
    </row>
    <row r="6" spans="1:11" ht="15" customHeight="1" x14ac:dyDescent="0.4">
      <c r="A6" s="210"/>
      <c r="B6" s="210"/>
      <c r="C6" s="216"/>
      <c r="D6" s="216"/>
      <c r="E6" s="91" t="s">
        <v>223</v>
      </c>
      <c r="F6" s="56">
        <v>1449</v>
      </c>
      <c r="G6" s="56">
        <v>1693</v>
      </c>
      <c r="H6" s="56">
        <v>1861</v>
      </c>
      <c r="I6" s="56">
        <v>1968</v>
      </c>
      <c r="J6" s="56">
        <v>2260</v>
      </c>
      <c r="K6" s="56">
        <v>2485</v>
      </c>
    </row>
    <row r="7" spans="1:11" ht="15" customHeight="1" x14ac:dyDescent="0.4">
      <c r="A7" s="210"/>
      <c r="B7" s="210"/>
      <c r="C7" s="216"/>
      <c r="D7" s="216"/>
      <c r="E7" s="221" t="s">
        <v>499</v>
      </c>
      <c r="F7" s="56">
        <v>2095</v>
      </c>
      <c r="G7" s="56">
        <v>2448</v>
      </c>
      <c r="H7" s="56">
        <v>2737</v>
      </c>
      <c r="I7" s="56">
        <v>2832</v>
      </c>
      <c r="J7" s="56">
        <v>2980</v>
      </c>
      <c r="K7" s="56">
        <v>3204</v>
      </c>
    </row>
    <row r="8" spans="1:11" ht="15" customHeight="1" x14ac:dyDescent="0.4">
      <c r="C8" s="216"/>
      <c r="D8" s="216"/>
      <c r="E8" s="91" t="s">
        <v>498</v>
      </c>
      <c r="F8" s="56">
        <v>1803</v>
      </c>
      <c r="G8" s="56">
        <v>1899</v>
      </c>
      <c r="H8" s="56">
        <v>2099</v>
      </c>
      <c r="I8" s="56">
        <v>2157</v>
      </c>
      <c r="J8" s="56">
        <v>2158</v>
      </c>
      <c r="K8" s="56">
        <v>2145</v>
      </c>
    </row>
    <row r="9" spans="1:11" ht="15" customHeight="1" x14ac:dyDescent="0.4">
      <c r="C9" s="216"/>
      <c r="D9" s="216"/>
      <c r="E9" s="91" t="s">
        <v>497</v>
      </c>
      <c r="F9" s="56">
        <v>1796</v>
      </c>
      <c r="G9" s="56">
        <v>1745</v>
      </c>
      <c r="H9" s="56">
        <v>1739</v>
      </c>
      <c r="I9" s="56">
        <v>1696</v>
      </c>
      <c r="J9" s="56">
        <v>1638</v>
      </c>
      <c r="K9" s="56">
        <v>1430</v>
      </c>
    </row>
    <row r="10" spans="1:11" ht="15" customHeight="1" x14ac:dyDescent="0.4">
      <c r="C10" s="216"/>
      <c r="D10" s="216"/>
      <c r="E10" s="91" t="s">
        <v>496</v>
      </c>
      <c r="F10" s="56">
        <v>1318</v>
      </c>
      <c r="G10" s="56">
        <v>1222</v>
      </c>
      <c r="H10" s="56">
        <v>1131</v>
      </c>
      <c r="I10" s="56">
        <v>1014</v>
      </c>
      <c r="J10" s="56">
        <v>810</v>
      </c>
      <c r="K10" s="56">
        <v>666</v>
      </c>
    </row>
    <row r="11" spans="1:11" ht="15" customHeight="1" x14ac:dyDescent="0.4">
      <c r="C11" s="216"/>
      <c r="D11" s="216"/>
      <c r="E11" s="91" t="s">
        <v>355</v>
      </c>
      <c r="F11" s="56">
        <v>1232</v>
      </c>
      <c r="G11" s="56">
        <v>1057</v>
      </c>
      <c r="H11" s="56">
        <v>860</v>
      </c>
      <c r="I11" s="56">
        <v>642</v>
      </c>
      <c r="J11" s="56">
        <v>511</v>
      </c>
      <c r="K11" s="56">
        <v>367</v>
      </c>
    </row>
    <row r="12" spans="1:11" ht="15" customHeight="1" x14ac:dyDescent="0.4">
      <c r="C12" s="216"/>
      <c r="D12" s="216"/>
      <c r="E12" s="91" t="s">
        <v>495</v>
      </c>
      <c r="F12" s="56">
        <v>515</v>
      </c>
      <c r="G12" s="56">
        <v>442</v>
      </c>
      <c r="H12" s="56">
        <v>361</v>
      </c>
      <c r="I12" s="56">
        <v>272</v>
      </c>
      <c r="J12" s="56">
        <v>204</v>
      </c>
      <c r="K12" s="56">
        <v>147</v>
      </c>
    </row>
    <row r="13" spans="1:11" ht="15" customHeight="1" x14ac:dyDescent="0.4">
      <c r="C13" s="216"/>
      <c r="D13" s="216"/>
      <c r="E13" s="91" t="s">
        <v>309</v>
      </c>
      <c r="F13" s="56">
        <v>148</v>
      </c>
      <c r="G13" s="56">
        <v>121</v>
      </c>
      <c r="H13" s="56">
        <v>102</v>
      </c>
      <c r="I13" s="56">
        <v>98</v>
      </c>
      <c r="J13" s="56">
        <v>66</v>
      </c>
      <c r="K13" s="56">
        <v>52</v>
      </c>
    </row>
    <row r="14" spans="1:11" ht="15" customHeight="1" x14ac:dyDescent="0.4">
      <c r="C14" s="216"/>
      <c r="D14" s="216"/>
      <c r="E14" s="91" t="s">
        <v>397</v>
      </c>
      <c r="F14" s="56">
        <v>29</v>
      </c>
      <c r="G14" s="56">
        <v>22</v>
      </c>
      <c r="H14" s="56">
        <v>16</v>
      </c>
      <c r="I14" s="56">
        <v>24</v>
      </c>
      <c r="J14" s="56">
        <v>15</v>
      </c>
      <c r="K14" s="56">
        <v>10</v>
      </c>
    </row>
    <row r="15" spans="1:11" ht="15" customHeight="1" x14ac:dyDescent="0.4">
      <c r="C15" s="216"/>
      <c r="D15" s="217"/>
      <c r="E15" s="222" t="s">
        <v>281</v>
      </c>
      <c r="F15" s="97" t="s">
        <v>287</v>
      </c>
      <c r="G15" s="56">
        <v>7</v>
      </c>
      <c r="H15" s="56">
        <v>8</v>
      </c>
      <c r="I15" s="56">
        <v>6</v>
      </c>
      <c r="J15" s="56">
        <v>4</v>
      </c>
      <c r="K15" s="56">
        <v>3</v>
      </c>
    </row>
    <row r="16" spans="1:11" ht="15" customHeight="1" x14ac:dyDescent="0.4">
      <c r="C16" s="217"/>
      <c r="D16" s="352" t="s">
        <v>494</v>
      </c>
      <c r="E16" s="353"/>
      <c r="F16" s="223">
        <v>38</v>
      </c>
      <c r="G16" s="223">
        <v>28</v>
      </c>
      <c r="H16" s="223">
        <v>41</v>
      </c>
      <c r="I16" s="223">
        <v>42</v>
      </c>
      <c r="J16" s="223">
        <v>48</v>
      </c>
      <c r="K16" s="223">
        <v>28</v>
      </c>
    </row>
    <row r="17" spans="3:11" ht="15" customHeight="1" x14ac:dyDescent="0.4">
      <c r="C17" s="349" t="s">
        <v>157</v>
      </c>
      <c r="D17" s="350"/>
      <c r="E17" s="351"/>
      <c r="F17" s="223">
        <v>38047</v>
      </c>
      <c r="G17" s="223">
        <v>36886</v>
      </c>
      <c r="H17" s="223">
        <v>36013</v>
      </c>
      <c r="I17" s="223">
        <v>33836</v>
      </c>
      <c r="J17" s="223">
        <v>31569</v>
      </c>
      <c r="K17" s="223">
        <v>29110</v>
      </c>
    </row>
    <row r="18" spans="3:11" ht="15" customHeight="1" x14ac:dyDescent="0.4">
      <c r="C18" s="216"/>
      <c r="D18" s="354" t="s">
        <v>113</v>
      </c>
      <c r="E18" s="355"/>
      <c r="F18" s="223">
        <v>37264</v>
      </c>
      <c r="G18" s="223">
        <v>36049</v>
      </c>
      <c r="H18" s="223">
        <v>34970</v>
      </c>
      <c r="I18" s="223">
        <v>32774</v>
      </c>
      <c r="J18" s="223">
        <v>30496</v>
      </c>
      <c r="K18" s="223">
        <v>28145</v>
      </c>
    </row>
    <row r="19" spans="3:11" ht="15" customHeight="1" x14ac:dyDescent="0.4">
      <c r="C19" s="217"/>
      <c r="D19" s="352" t="s">
        <v>180</v>
      </c>
      <c r="E19" s="353"/>
      <c r="F19" s="223">
        <v>780</v>
      </c>
      <c r="G19" s="223">
        <v>832</v>
      </c>
      <c r="H19" s="223">
        <v>1042</v>
      </c>
      <c r="I19" s="223">
        <v>1062</v>
      </c>
      <c r="J19" s="223">
        <v>1073</v>
      </c>
      <c r="K19" s="223">
        <v>965</v>
      </c>
    </row>
    <row r="20" spans="3:11" ht="15" customHeight="1" x14ac:dyDescent="0.4">
      <c r="C20" s="357" t="s">
        <v>493</v>
      </c>
      <c r="D20" s="357"/>
      <c r="E20" s="357"/>
      <c r="F20" s="356">
        <f t="shared" ref="F20:K20" si="0">F18/F5</f>
        <v>3.588252286952335</v>
      </c>
      <c r="G20" s="356">
        <f t="shared" si="0"/>
        <v>3.3829767267267266</v>
      </c>
      <c r="H20" s="356">
        <f t="shared" si="0"/>
        <v>3.2041414696719808</v>
      </c>
      <c r="I20" s="356">
        <f t="shared" si="0"/>
        <v>3.0604164721262488</v>
      </c>
      <c r="J20" s="356">
        <f t="shared" si="0"/>
        <v>2.8645500657523955</v>
      </c>
      <c r="K20" s="356">
        <f t="shared" si="0"/>
        <v>2.6781806070986773</v>
      </c>
    </row>
    <row r="21" spans="3:11" ht="15" customHeight="1" x14ac:dyDescent="0.4">
      <c r="C21" s="357"/>
      <c r="D21" s="357"/>
      <c r="E21" s="357"/>
      <c r="F21" s="356"/>
      <c r="G21" s="356"/>
      <c r="H21" s="356"/>
      <c r="I21" s="356"/>
      <c r="J21" s="356"/>
      <c r="K21" s="356"/>
    </row>
    <row r="22" spans="3:11" ht="15" customHeight="1" x14ac:dyDescent="0.4">
      <c r="J22" s="224"/>
      <c r="K22" s="49" t="s">
        <v>389</v>
      </c>
    </row>
    <row r="23" spans="3:11" ht="15" customHeight="1" x14ac:dyDescent="0.4">
      <c r="C23" s="14" t="s">
        <v>453</v>
      </c>
    </row>
    <row r="24" spans="3:11" ht="15" customHeight="1" x14ac:dyDescent="0.4">
      <c r="C24" s="14" t="s">
        <v>492</v>
      </c>
    </row>
    <row r="26" spans="3:11" ht="15" customHeight="1" x14ac:dyDescent="0.4">
      <c r="E26" s="12" t="s">
        <v>61</v>
      </c>
    </row>
    <row r="37" spans="7:7" ht="15" customHeight="1" x14ac:dyDescent="0.4">
      <c r="G37" s="9">
        <v>17469</v>
      </c>
    </row>
  </sheetData>
  <mergeCells count="13">
    <mergeCell ref="I20:I21"/>
    <mergeCell ref="J20:J21"/>
    <mergeCell ref="K20:K21"/>
    <mergeCell ref="D19:E19"/>
    <mergeCell ref="C20:E21"/>
    <mergeCell ref="F20:F21"/>
    <mergeCell ref="G20:G21"/>
    <mergeCell ref="H20:H21"/>
    <mergeCell ref="C3:E3"/>
    <mergeCell ref="C4:E4"/>
    <mergeCell ref="D16:E16"/>
    <mergeCell ref="C17:E17"/>
    <mergeCell ref="D18:E18"/>
  </mergeCells>
  <phoneticPr fontId="3"/>
  <hyperlinks>
    <hyperlink ref="E2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customHeight="1" x14ac:dyDescent="0.4"/>
  <cols>
    <col min="1" max="2" width="3.375" style="9" customWidth="1"/>
    <col min="3" max="4" width="2.625" style="9" customWidth="1"/>
    <col min="5" max="5" width="25.625" style="9" customWidth="1"/>
    <col min="6" max="9" width="14.625" style="9" customWidth="1"/>
    <col min="10" max="10" width="4.625" style="9" customWidth="1"/>
    <col min="11" max="11" width="9" style="9" customWidth="1"/>
    <col min="12" max="16384" width="9" style="9"/>
  </cols>
  <sheetData>
    <row r="1" spans="1:9" ht="20.25" customHeight="1" x14ac:dyDescent="0.4">
      <c r="A1" s="38"/>
      <c r="B1" s="13" t="s">
        <v>140</v>
      </c>
    </row>
    <row r="2" spans="1:9" ht="20.25" customHeight="1" x14ac:dyDescent="0.4">
      <c r="A2" s="210"/>
      <c r="B2" s="210"/>
      <c r="E2" s="32"/>
      <c r="F2" s="32"/>
      <c r="G2" s="32"/>
      <c r="H2" s="10"/>
      <c r="I2" s="29" t="s">
        <v>209</v>
      </c>
    </row>
    <row r="3" spans="1:9" ht="15" customHeight="1" x14ac:dyDescent="0.4">
      <c r="A3" s="210"/>
      <c r="B3" s="210"/>
      <c r="C3" s="324" t="s">
        <v>503</v>
      </c>
      <c r="D3" s="325"/>
      <c r="E3" s="326"/>
      <c r="F3" s="348" t="s">
        <v>511</v>
      </c>
      <c r="G3" s="358"/>
      <c r="H3" s="348" t="s">
        <v>113</v>
      </c>
      <c r="I3" s="359"/>
    </row>
    <row r="4" spans="1:9" ht="15" customHeight="1" x14ac:dyDescent="0.4">
      <c r="A4" s="210"/>
      <c r="B4" s="210"/>
      <c r="C4" s="327"/>
      <c r="D4" s="328"/>
      <c r="E4" s="329"/>
      <c r="F4" s="51" t="s">
        <v>54</v>
      </c>
      <c r="G4" s="51" t="s">
        <v>48</v>
      </c>
      <c r="H4" s="51" t="s">
        <v>510</v>
      </c>
      <c r="I4" s="51" t="s">
        <v>48</v>
      </c>
    </row>
    <row r="5" spans="1:9" ht="15" customHeight="1" x14ac:dyDescent="0.4">
      <c r="A5" s="210"/>
      <c r="B5" s="210"/>
      <c r="C5" s="360" t="s">
        <v>152</v>
      </c>
      <c r="D5" s="361"/>
      <c r="E5" s="362"/>
      <c r="F5" s="223">
        <v>8321</v>
      </c>
      <c r="G5" s="223">
        <v>7921</v>
      </c>
      <c r="H5" s="223">
        <v>28064</v>
      </c>
      <c r="I5" s="223">
        <v>25359</v>
      </c>
    </row>
    <row r="6" spans="1:9" ht="15" customHeight="1" x14ac:dyDescent="0.4">
      <c r="A6" s="210"/>
      <c r="B6" s="210"/>
      <c r="C6" s="216"/>
      <c r="D6" s="360" t="s">
        <v>318</v>
      </c>
      <c r="E6" s="362"/>
      <c r="F6" s="56">
        <v>5502</v>
      </c>
      <c r="G6" s="56">
        <v>5641</v>
      </c>
      <c r="H6" s="56">
        <v>14932</v>
      </c>
      <c r="I6" s="56">
        <v>15069</v>
      </c>
    </row>
    <row r="7" spans="1:9" ht="15" customHeight="1" x14ac:dyDescent="0.4">
      <c r="A7" s="210"/>
      <c r="B7" s="210"/>
      <c r="C7" s="216"/>
      <c r="D7" s="216"/>
      <c r="E7" s="226" t="s">
        <v>509</v>
      </c>
      <c r="F7" s="227">
        <v>2093</v>
      </c>
      <c r="G7" s="227">
        <v>2216</v>
      </c>
      <c r="H7" s="227">
        <v>4186</v>
      </c>
      <c r="I7" s="227">
        <v>4432</v>
      </c>
    </row>
    <row r="8" spans="1:9" ht="15" customHeight="1" x14ac:dyDescent="0.4">
      <c r="C8" s="216"/>
      <c r="D8" s="216"/>
      <c r="E8" s="91" t="s">
        <v>508</v>
      </c>
      <c r="F8" s="56">
        <v>2405</v>
      </c>
      <c r="G8" s="56">
        <v>2384</v>
      </c>
      <c r="H8" s="56">
        <v>8465</v>
      </c>
      <c r="I8" s="56">
        <v>8312</v>
      </c>
    </row>
    <row r="9" spans="1:9" ht="15" customHeight="1" x14ac:dyDescent="0.4">
      <c r="C9" s="216"/>
      <c r="D9" s="216"/>
      <c r="E9" s="91" t="s">
        <v>42</v>
      </c>
      <c r="F9" s="56">
        <v>143</v>
      </c>
      <c r="G9" s="56">
        <v>164</v>
      </c>
      <c r="H9" s="56">
        <v>331</v>
      </c>
      <c r="I9" s="56">
        <v>363</v>
      </c>
    </row>
    <row r="10" spans="1:9" ht="15" customHeight="1" x14ac:dyDescent="0.4">
      <c r="C10" s="216"/>
      <c r="D10" s="217"/>
      <c r="E10" s="222" t="s">
        <v>507</v>
      </c>
      <c r="F10" s="58">
        <v>861</v>
      </c>
      <c r="G10" s="58">
        <v>877</v>
      </c>
      <c r="H10" s="58">
        <v>1950</v>
      </c>
      <c r="I10" s="58">
        <v>1962</v>
      </c>
    </row>
    <row r="11" spans="1:9" ht="15" customHeight="1" x14ac:dyDescent="0.4">
      <c r="C11" s="216"/>
      <c r="D11" s="349" t="s">
        <v>506</v>
      </c>
      <c r="E11" s="351"/>
      <c r="F11" s="56">
        <v>2819</v>
      </c>
      <c r="G11" s="56">
        <v>2280</v>
      </c>
      <c r="H11" s="56">
        <v>13132</v>
      </c>
      <c r="I11" s="56">
        <v>10290</v>
      </c>
    </row>
    <row r="12" spans="1:9" ht="15" customHeight="1" x14ac:dyDescent="0.4">
      <c r="C12" s="216"/>
      <c r="D12" s="216"/>
      <c r="E12" s="226" t="s">
        <v>332</v>
      </c>
      <c r="F12" s="227">
        <v>175</v>
      </c>
      <c r="G12" s="227">
        <v>141</v>
      </c>
      <c r="H12" s="227">
        <v>700</v>
      </c>
      <c r="I12" s="227">
        <v>564</v>
      </c>
    </row>
    <row r="13" spans="1:9" ht="15" customHeight="1" x14ac:dyDescent="0.4">
      <c r="C13" s="216"/>
      <c r="D13" s="216"/>
      <c r="E13" s="91" t="s">
        <v>366</v>
      </c>
      <c r="F13" s="56">
        <v>436</v>
      </c>
      <c r="G13" s="56">
        <v>399</v>
      </c>
      <c r="H13" s="56">
        <v>1308</v>
      </c>
      <c r="I13" s="56">
        <v>1197</v>
      </c>
    </row>
    <row r="14" spans="1:9" ht="15" customHeight="1" x14ac:dyDescent="0.4">
      <c r="C14" s="216"/>
      <c r="D14" s="216"/>
      <c r="E14" s="91" t="s">
        <v>377</v>
      </c>
      <c r="F14" s="56">
        <v>659</v>
      </c>
      <c r="G14" s="56">
        <v>493</v>
      </c>
      <c r="H14" s="56">
        <v>3808</v>
      </c>
      <c r="I14" s="56">
        <v>2846</v>
      </c>
    </row>
    <row r="15" spans="1:9" ht="15" customHeight="1" x14ac:dyDescent="0.4">
      <c r="C15" s="216"/>
      <c r="D15" s="216"/>
      <c r="E15" s="91" t="s">
        <v>505</v>
      </c>
      <c r="F15" s="56">
        <v>736</v>
      </c>
      <c r="G15" s="56">
        <v>564</v>
      </c>
      <c r="H15" s="56">
        <v>3366</v>
      </c>
      <c r="I15" s="56">
        <v>2575</v>
      </c>
    </row>
    <row r="16" spans="1:9" ht="15" customHeight="1" x14ac:dyDescent="0.4">
      <c r="C16" s="216"/>
      <c r="D16" s="216"/>
      <c r="E16" s="91" t="s">
        <v>27</v>
      </c>
      <c r="F16" s="56">
        <v>37</v>
      </c>
      <c r="G16" s="56">
        <v>42</v>
      </c>
      <c r="H16" s="56">
        <v>128</v>
      </c>
      <c r="I16" s="56">
        <v>141</v>
      </c>
    </row>
    <row r="17" spans="3:9" ht="15" customHeight="1" x14ac:dyDescent="0.4">
      <c r="C17" s="216"/>
      <c r="D17" s="216"/>
      <c r="E17" s="91" t="s">
        <v>220</v>
      </c>
      <c r="F17" s="56">
        <v>187</v>
      </c>
      <c r="G17" s="56">
        <v>168</v>
      </c>
      <c r="H17" s="56">
        <v>879</v>
      </c>
      <c r="I17" s="56">
        <v>796</v>
      </c>
    </row>
    <row r="18" spans="3:9" ht="15" customHeight="1" x14ac:dyDescent="0.4">
      <c r="C18" s="216"/>
      <c r="D18" s="216"/>
      <c r="E18" s="91" t="s">
        <v>317</v>
      </c>
      <c r="F18" s="56">
        <v>61</v>
      </c>
      <c r="G18" s="56">
        <v>54</v>
      </c>
      <c r="H18" s="56">
        <v>352</v>
      </c>
      <c r="I18" s="56">
        <v>296</v>
      </c>
    </row>
    <row r="19" spans="3:9" ht="15" customHeight="1" x14ac:dyDescent="0.4">
      <c r="C19" s="216"/>
      <c r="D19" s="216"/>
      <c r="E19" s="91" t="s">
        <v>198</v>
      </c>
      <c r="F19" s="56">
        <v>259</v>
      </c>
      <c r="G19" s="56">
        <v>168</v>
      </c>
      <c r="H19" s="56">
        <v>1768</v>
      </c>
      <c r="I19" s="56">
        <v>1138</v>
      </c>
    </row>
    <row r="20" spans="3:9" ht="15" customHeight="1" x14ac:dyDescent="0.4">
      <c r="C20" s="217"/>
      <c r="D20" s="225"/>
      <c r="E20" s="222" t="s">
        <v>47</v>
      </c>
      <c r="F20" s="58">
        <v>269</v>
      </c>
      <c r="G20" s="58">
        <v>251</v>
      </c>
      <c r="H20" s="58">
        <v>823</v>
      </c>
      <c r="I20" s="58">
        <v>737</v>
      </c>
    </row>
    <row r="21" spans="3:9" ht="15" customHeight="1" x14ac:dyDescent="0.4">
      <c r="E21" s="32"/>
      <c r="F21" s="32"/>
      <c r="G21" s="32"/>
      <c r="I21" s="105" t="s">
        <v>389</v>
      </c>
    </row>
    <row r="22" spans="3:9" ht="15" customHeight="1" x14ac:dyDescent="0.4">
      <c r="C22" s="14" t="s">
        <v>491</v>
      </c>
      <c r="D22" s="14"/>
      <c r="F22" s="32"/>
      <c r="G22" s="32"/>
      <c r="H22" s="32"/>
      <c r="I22" s="32"/>
    </row>
    <row r="24" spans="3:9" ht="15" customHeight="1" x14ac:dyDescent="0.4">
      <c r="E24" s="12" t="s">
        <v>61</v>
      </c>
    </row>
  </sheetData>
  <mergeCells count="6">
    <mergeCell ref="F3:G3"/>
    <mergeCell ref="H3:I3"/>
    <mergeCell ref="C5:E5"/>
    <mergeCell ref="D6:E6"/>
    <mergeCell ref="D11:E11"/>
    <mergeCell ref="C3:E4"/>
  </mergeCells>
  <phoneticPr fontId="3"/>
  <hyperlinks>
    <hyperlink ref="E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customHeight="1" x14ac:dyDescent="0.4"/>
  <cols>
    <col min="1" max="2" width="3.375" style="9" customWidth="1"/>
    <col min="3" max="4" width="2.5" style="9" customWidth="1"/>
    <col min="5" max="5" width="30.625" style="9" customWidth="1"/>
    <col min="6" max="7" width="8.625" style="9" customWidth="1"/>
    <col min="8" max="8" width="10.25" style="9" bestFit="1" customWidth="1"/>
    <col min="9" max="11" width="8.625" style="9" customWidth="1"/>
    <col min="12" max="12" width="9" style="9" customWidth="1"/>
    <col min="13" max="16384" width="9" style="9"/>
  </cols>
  <sheetData>
    <row r="1" spans="1:11" ht="20.25" customHeight="1" x14ac:dyDescent="0.4">
      <c r="A1" s="38"/>
      <c r="B1" s="13" t="s">
        <v>299</v>
      </c>
    </row>
    <row r="2" spans="1:11" ht="15" customHeight="1" x14ac:dyDescent="0.4">
      <c r="A2" s="210"/>
      <c r="B2" s="210"/>
      <c r="E2" s="32"/>
      <c r="F2" s="32"/>
      <c r="G2" s="32"/>
      <c r="H2" s="32"/>
      <c r="I2" s="32"/>
      <c r="J2" s="32"/>
      <c r="K2" s="29" t="s">
        <v>209</v>
      </c>
    </row>
    <row r="3" spans="1:11" ht="15" customHeight="1" x14ac:dyDescent="0.4">
      <c r="A3" s="210"/>
      <c r="B3" s="210"/>
      <c r="C3" s="324" t="s">
        <v>64</v>
      </c>
      <c r="D3" s="325"/>
      <c r="E3" s="326"/>
      <c r="F3" s="348" t="s">
        <v>519</v>
      </c>
      <c r="G3" s="316" t="s">
        <v>58</v>
      </c>
      <c r="H3" s="317"/>
      <c r="I3" s="321"/>
      <c r="J3" s="365" t="s">
        <v>434</v>
      </c>
      <c r="K3" s="348" t="s">
        <v>229</v>
      </c>
    </row>
    <row r="4" spans="1:11" ht="15" customHeight="1" x14ac:dyDescent="0.4">
      <c r="A4" s="210"/>
      <c r="B4" s="210"/>
      <c r="C4" s="327"/>
      <c r="D4" s="328"/>
      <c r="E4" s="329"/>
      <c r="F4" s="358"/>
      <c r="G4" s="141" t="s">
        <v>342</v>
      </c>
      <c r="H4" s="19" t="s">
        <v>518</v>
      </c>
      <c r="I4" s="133" t="s">
        <v>47</v>
      </c>
      <c r="J4" s="358"/>
      <c r="K4" s="358"/>
    </row>
    <row r="5" spans="1:11" ht="15" customHeight="1" x14ac:dyDescent="0.4">
      <c r="A5" s="210"/>
      <c r="B5" s="210"/>
      <c r="C5" s="215" t="s">
        <v>500</v>
      </c>
      <c r="D5" s="218"/>
      <c r="E5" s="228"/>
      <c r="F5" s="231">
        <v>10509</v>
      </c>
      <c r="G5" s="234">
        <v>7921</v>
      </c>
      <c r="H5" s="231">
        <v>5641</v>
      </c>
      <c r="I5" s="239">
        <v>2280</v>
      </c>
      <c r="J5" s="244">
        <v>77</v>
      </c>
      <c r="K5" s="231">
        <v>2485</v>
      </c>
    </row>
    <row r="6" spans="1:11" ht="15" customHeight="1" x14ac:dyDescent="0.4">
      <c r="A6" s="210"/>
      <c r="B6" s="210"/>
      <c r="C6" s="216"/>
      <c r="D6" s="363" t="s">
        <v>331</v>
      </c>
      <c r="E6" s="363"/>
      <c r="F6" s="45">
        <v>1977</v>
      </c>
      <c r="G6" s="235">
        <v>1964</v>
      </c>
      <c r="H6" s="45">
        <v>1123</v>
      </c>
      <c r="I6" s="134">
        <v>841</v>
      </c>
      <c r="J6" s="245">
        <v>13</v>
      </c>
      <c r="K6" s="251" t="s">
        <v>287</v>
      </c>
    </row>
    <row r="7" spans="1:11" ht="15" customHeight="1" x14ac:dyDescent="0.4">
      <c r="A7" s="210"/>
      <c r="B7" s="210"/>
      <c r="C7" s="216"/>
      <c r="D7" s="217"/>
      <c r="E7" s="229" t="s">
        <v>517</v>
      </c>
      <c r="F7" s="232">
        <v>669</v>
      </c>
      <c r="G7" s="236">
        <v>666</v>
      </c>
      <c r="H7" s="237">
        <v>400</v>
      </c>
      <c r="I7" s="240">
        <v>266</v>
      </c>
      <c r="J7" s="246">
        <v>3</v>
      </c>
      <c r="K7" s="252" t="s">
        <v>287</v>
      </c>
    </row>
    <row r="8" spans="1:11" ht="15" customHeight="1" x14ac:dyDescent="0.4">
      <c r="C8" s="216"/>
      <c r="D8" s="366" t="s">
        <v>516</v>
      </c>
      <c r="E8" s="366"/>
      <c r="F8" s="48">
        <v>6916</v>
      </c>
      <c r="G8" s="234">
        <v>5408</v>
      </c>
      <c r="H8" s="48">
        <v>3268</v>
      </c>
      <c r="I8" s="137">
        <v>2140</v>
      </c>
      <c r="J8" s="247">
        <v>39</v>
      </c>
      <c r="K8" s="48">
        <v>1469</v>
      </c>
    </row>
    <row r="9" spans="1:11" ht="15" customHeight="1" x14ac:dyDescent="0.4">
      <c r="C9" s="226" t="s">
        <v>113</v>
      </c>
      <c r="D9" s="220"/>
      <c r="E9" s="228"/>
      <c r="F9" s="95">
        <v>28145</v>
      </c>
      <c r="G9" s="234">
        <v>25359</v>
      </c>
      <c r="H9" s="95">
        <v>15069</v>
      </c>
      <c r="I9" s="241">
        <v>10290</v>
      </c>
      <c r="J9" s="248">
        <v>223</v>
      </c>
      <c r="K9" s="95">
        <v>2485</v>
      </c>
    </row>
    <row r="10" spans="1:11" ht="15" customHeight="1" x14ac:dyDescent="0.4">
      <c r="C10" s="216"/>
      <c r="D10" s="363" t="s">
        <v>380</v>
      </c>
      <c r="E10" s="363"/>
      <c r="F10" s="95">
        <v>9021</v>
      </c>
      <c r="G10" s="235">
        <v>8953</v>
      </c>
      <c r="H10" s="95">
        <v>4202</v>
      </c>
      <c r="I10" s="241">
        <v>4751</v>
      </c>
      <c r="J10" s="249">
        <v>68</v>
      </c>
      <c r="K10" s="253" t="s">
        <v>287</v>
      </c>
    </row>
    <row r="11" spans="1:11" ht="15" customHeight="1" x14ac:dyDescent="0.4">
      <c r="C11" s="216"/>
      <c r="D11" s="217"/>
      <c r="E11" s="229" t="s">
        <v>161</v>
      </c>
      <c r="F11" s="232">
        <v>3160</v>
      </c>
      <c r="G11" s="236">
        <v>3143</v>
      </c>
      <c r="H11" s="232">
        <v>1534</v>
      </c>
      <c r="I11" s="240">
        <v>1609</v>
      </c>
      <c r="J11" s="246">
        <v>17</v>
      </c>
      <c r="K11" s="252" t="s">
        <v>287</v>
      </c>
    </row>
    <row r="12" spans="1:11" ht="15" customHeight="1" x14ac:dyDescent="0.4">
      <c r="C12" s="216"/>
      <c r="D12" s="364" t="s">
        <v>514</v>
      </c>
      <c r="E12" s="364"/>
      <c r="F12" s="45">
        <v>19008</v>
      </c>
      <c r="G12" s="235">
        <v>17402</v>
      </c>
      <c r="H12" s="45">
        <v>7698</v>
      </c>
      <c r="I12" s="242">
        <v>9704</v>
      </c>
      <c r="J12" s="250">
        <v>137</v>
      </c>
      <c r="K12" s="45">
        <v>1469</v>
      </c>
    </row>
    <row r="13" spans="1:11" ht="15" customHeight="1" x14ac:dyDescent="0.4">
      <c r="C13" s="217"/>
      <c r="D13" s="217"/>
      <c r="E13" s="229" t="s">
        <v>513</v>
      </c>
      <c r="F13" s="232">
        <v>10638</v>
      </c>
      <c r="G13" s="236">
        <v>9106</v>
      </c>
      <c r="H13" s="238">
        <v>5480</v>
      </c>
      <c r="I13" s="243">
        <v>3626</v>
      </c>
      <c r="J13" s="237">
        <v>63</v>
      </c>
      <c r="K13" s="232">
        <v>1469</v>
      </c>
    </row>
    <row r="14" spans="1:11" ht="15" customHeight="1" x14ac:dyDescent="0.4">
      <c r="C14" s="219" t="s">
        <v>124</v>
      </c>
      <c r="D14" s="151"/>
      <c r="E14" s="230"/>
      <c r="F14" s="233">
        <f t="shared" ref="F14:K14" si="0">F9/F5</f>
        <v>2.6781806070986773</v>
      </c>
      <c r="G14" s="233">
        <f t="shared" si="0"/>
        <v>3.201489710895089</v>
      </c>
      <c r="H14" s="233">
        <f t="shared" si="0"/>
        <v>2.6713348697039532</v>
      </c>
      <c r="I14" s="233">
        <f t="shared" si="0"/>
        <v>4.5131578947368425</v>
      </c>
      <c r="J14" s="233">
        <f t="shared" si="0"/>
        <v>2.8961038961038961</v>
      </c>
      <c r="K14" s="233">
        <f t="shared" si="0"/>
        <v>1</v>
      </c>
    </row>
    <row r="15" spans="1:11" ht="15" customHeight="1" x14ac:dyDescent="0.4">
      <c r="J15" s="213"/>
      <c r="K15" s="105" t="s">
        <v>389</v>
      </c>
    </row>
    <row r="16" spans="1:11" ht="15" customHeight="1" x14ac:dyDescent="0.4">
      <c r="C16" s="14" t="s">
        <v>271</v>
      </c>
      <c r="D16" s="14"/>
    </row>
    <row r="17" spans="3:5" ht="15" customHeight="1" x14ac:dyDescent="0.4">
      <c r="C17" s="14" t="s">
        <v>154</v>
      </c>
      <c r="D17" s="14"/>
    </row>
    <row r="18" spans="3:5" ht="15" customHeight="1" x14ac:dyDescent="0.4">
      <c r="C18" s="14" t="s">
        <v>512</v>
      </c>
      <c r="D18" s="14"/>
    </row>
    <row r="20" spans="3:5" ht="15" customHeight="1" x14ac:dyDescent="0.4">
      <c r="E20" s="12" t="s">
        <v>61</v>
      </c>
    </row>
  </sheetData>
  <mergeCells count="9">
    <mergeCell ref="K3:K4"/>
    <mergeCell ref="G3:I3"/>
    <mergeCell ref="D6:E6"/>
    <mergeCell ref="D8:E8"/>
    <mergeCell ref="D10:E10"/>
    <mergeCell ref="D12:E12"/>
    <mergeCell ref="C3:E4"/>
    <mergeCell ref="F3:F4"/>
    <mergeCell ref="J3:J4"/>
  </mergeCells>
  <phoneticPr fontId="3"/>
  <hyperlinks>
    <hyperlink ref="E2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customHeight="1" x14ac:dyDescent="0.4"/>
  <cols>
    <col min="1" max="2" width="3.375" style="9" customWidth="1"/>
    <col min="3" max="3" width="2.625" style="9" customWidth="1"/>
    <col min="4" max="4" width="47.625" style="9" customWidth="1"/>
    <col min="5" max="6" width="18.625" style="9" customWidth="1"/>
    <col min="7" max="7" width="5.25" style="9" customWidth="1"/>
    <col min="8" max="8" width="9" style="9" customWidth="1"/>
    <col min="9" max="16384" width="9" style="9"/>
  </cols>
  <sheetData>
    <row r="1" spans="1:6" ht="20.25" customHeight="1" x14ac:dyDescent="0.4">
      <c r="A1" s="38"/>
      <c r="B1" s="13" t="s">
        <v>334</v>
      </c>
    </row>
    <row r="2" spans="1:6" ht="15" customHeight="1" x14ac:dyDescent="0.4">
      <c r="A2" s="210"/>
      <c r="B2" s="210"/>
      <c r="D2" s="32"/>
      <c r="E2" s="32"/>
      <c r="F2" s="29" t="s">
        <v>209</v>
      </c>
    </row>
    <row r="3" spans="1:6" ht="15" customHeight="1" x14ac:dyDescent="0.4">
      <c r="A3" s="210"/>
      <c r="B3" s="210"/>
      <c r="C3" s="316" t="s">
        <v>529</v>
      </c>
      <c r="D3" s="321"/>
      <c r="E3" s="143" t="s">
        <v>528</v>
      </c>
      <c r="F3" s="51" t="s">
        <v>403</v>
      </c>
    </row>
    <row r="4" spans="1:6" ht="15" customHeight="1" x14ac:dyDescent="0.4">
      <c r="A4" s="210"/>
      <c r="B4" s="210"/>
      <c r="C4" s="367" t="s">
        <v>519</v>
      </c>
      <c r="D4" s="368"/>
      <c r="E4" s="258">
        <f>SUM(E5,E8,E13,E18:E19)</f>
        <v>10509</v>
      </c>
      <c r="F4" s="258">
        <f>SUM(F5,F8,F13,F18:F19)</f>
        <v>28145</v>
      </c>
    </row>
    <row r="5" spans="1:6" ht="15" customHeight="1" x14ac:dyDescent="0.4">
      <c r="A5" s="210"/>
      <c r="B5" s="210"/>
      <c r="C5" s="369" t="s">
        <v>162</v>
      </c>
      <c r="D5" s="370"/>
      <c r="E5" s="258">
        <v>418</v>
      </c>
      <c r="F5" s="258">
        <v>1064</v>
      </c>
    </row>
    <row r="6" spans="1:6" ht="15" customHeight="1" x14ac:dyDescent="0.4">
      <c r="A6" s="210"/>
      <c r="B6" s="210"/>
      <c r="C6" s="254"/>
      <c r="D6" s="255" t="s">
        <v>527</v>
      </c>
      <c r="E6" s="259">
        <v>368</v>
      </c>
      <c r="F6" s="259">
        <v>952</v>
      </c>
    </row>
    <row r="7" spans="1:6" ht="15" customHeight="1" x14ac:dyDescent="0.4">
      <c r="A7" s="210"/>
      <c r="B7" s="210"/>
      <c r="C7" s="225"/>
      <c r="D7" s="256" t="s">
        <v>352</v>
      </c>
      <c r="E7" s="260">
        <v>50</v>
      </c>
      <c r="F7" s="260">
        <v>112</v>
      </c>
    </row>
    <row r="8" spans="1:6" ht="15" customHeight="1" x14ac:dyDescent="0.4">
      <c r="C8" s="369" t="s">
        <v>28</v>
      </c>
      <c r="D8" s="370"/>
      <c r="E8" s="258">
        <v>447</v>
      </c>
      <c r="F8" s="258">
        <v>1885</v>
      </c>
    </row>
    <row r="9" spans="1:6" ht="15" customHeight="1" x14ac:dyDescent="0.4">
      <c r="C9" s="254"/>
      <c r="D9" s="255" t="s">
        <v>526</v>
      </c>
      <c r="E9" s="259">
        <v>301</v>
      </c>
      <c r="F9" s="259">
        <v>1293</v>
      </c>
    </row>
    <row r="10" spans="1:6" ht="15" customHeight="1" x14ac:dyDescent="0.4">
      <c r="C10" s="216"/>
      <c r="D10" s="257" t="s">
        <v>524</v>
      </c>
      <c r="E10" s="261">
        <v>49</v>
      </c>
      <c r="F10" s="261">
        <v>188</v>
      </c>
    </row>
    <row r="11" spans="1:6" ht="15" customHeight="1" x14ac:dyDescent="0.4">
      <c r="C11" s="216"/>
      <c r="D11" s="257" t="s">
        <v>86</v>
      </c>
      <c r="E11" s="261">
        <v>6</v>
      </c>
      <c r="F11" s="261">
        <v>28</v>
      </c>
    </row>
    <row r="12" spans="1:6" ht="15" customHeight="1" x14ac:dyDescent="0.4">
      <c r="C12" s="225"/>
      <c r="D12" s="256" t="s">
        <v>99</v>
      </c>
      <c r="E12" s="260">
        <v>91</v>
      </c>
      <c r="F12" s="260">
        <v>376</v>
      </c>
    </row>
    <row r="13" spans="1:6" ht="15" customHeight="1" x14ac:dyDescent="0.4">
      <c r="C13" s="369" t="s">
        <v>410</v>
      </c>
      <c r="D13" s="370"/>
      <c r="E13" s="258">
        <v>6514</v>
      </c>
      <c r="F13" s="258">
        <v>19637</v>
      </c>
    </row>
    <row r="14" spans="1:6" ht="15" customHeight="1" x14ac:dyDescent="0.4">
      <c r="C14" s="216"/>
      <c r="D14" s="255" t="s">
        <v>523</v>
      </c>
      <c r="E14" s="259">
        <v>470</v>
      </c>
      <c r="F14" s="259">
        <v>1084</v>
      </c>
    </row>
    <row r="15" spans="1:6" ht="15" customHeight="1" x14ac:dyDescent="0.4">
      <c r="C15" s="216"/>
      <c r="D15" s="257" t="s">
        <v>522</v>
      </c>
      <c r="E15" s="261">
        <v>5534</v>
      </c>
      <c r="F15" s="261">
        <v>16544</v>
      </c>
    </row>
    <row r="16" spans="1:6" ht="15" customHeight="1" x14ac:dyDescent="0.4">
      <c r="C16" s="216"/>
      <c r="D16" s="257" t="s">
        <v>25</v>
      </c>
      <c r="E16" s="261">
        <v>355</v>
      </c>
      <c r="F16" s="261">
        <v>1421</v>
      </c>
    </row>
    <row r="17" spans="3:6" ht="15" customHeight="1" x14ac:dyDescent="0.4">
      <c r="C17" s="217"/>
      <c r="D17" s="257" t="s">
        <v>246</v>
      </c>
      <c r="E17" s="260">
        <v>155</v>
      </c>
      <c r="F17" s="260">
        <v>588</v>
      </c>
    </row>
    <row r="18" spans="3:6" ht="15" customHeight="1" x14ac:dyDescent="0.4">
      <c r="C18" s="367" t="s">
        <v>344</v>
      </c>
      <c r="D18" s="368"/>
      <c r="E18" s="258">
        <v>2945</v>
      </c>
      <c r="F18" s="258">
        <v>5004</v>
      </c>
    </row>
    <row r="19" spans="3:6" ht="15" customHeight="1" x14ac:dyDescent="0.4">
      <c r="C19" s="367" t="s">
        <v>521</v>
      </c>
      <c r="D19" s="368"/>
      <c r="E19" s="262">
        <v>185</v>
      </c>
      <c r="F19" s="258">
        <v>555</v>
      </c>
    </row>
    <row r="20" spans="3:6" ht="15" customHeight="1" x14ac:dyDescent="0.4">
      <c r="D20" s="14"/>
      <c r="F20" s="105" t="s">
        <v>389</v>
      </c>
    </row>
    <row r="21" spans="3:6" ht="15" customHeight="1" x14ac:dyDescent="0.4">
      <c r="C21" s="14" t="s">
        <v>171</v>
      </c>
      <c r="E21" s="14"/>
      <c r="F21" s="14"/>
    </row>
    <row r="22" spans="3:6" ht="15" customHeight="1" x14ac:dyDescent="0.4">
      <c r="C22" s="14" t="s">
        <v>520</v>
      </c>
    </row>
    <row r="24" spans="3:6" ht="15" customHeight="1" x14ac:dyDescent="0.4">
      <c r="D24" s="12" t="s">
        <v>61</v>
      </c>
    </row>
  </sheetData>
  <mergeCells count="7">
    <mergeCell ref="C18:D18"/>
    <mergeCell ref="C19:D19"/>
    <mergeCell ref="C3:D3"/>
    <mergeCell ref="C4:D4"/>
    <mergeCell ref="C5:D5"/>
    <mergeCell ref="C8:D8"/>
    <mergeCell ref="C13:D13"/>
  </mergeCells>
  <phoneticPr fontId="3"/>
  <hyperlinks>
    <hyperlink ref="D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zoomScaleSheetLayoutView="100" workbookViewId="0">
      <pane xSplit="1" ySplit="1" topLeftCell="B20" activePane="bottomRight" state="frozen"/>
      <selection pane="topRight"/>
      <selection pane="bottomLeft"/>
      <selection pane="bottomRight" activeCell="C28" sqref="C28"/>
    </sheetView>
  </sheetViews>
  <sheetFormatPr defaultRowHeight="15" customHeight="1" x14ac:dyDescent="0.4"/>
  <cols>
    <col min="1" max="2" width="3.375" style="9" customWidth="1"/>
    <col min="3" max="3" width="9.625" style="9" customWidth="1"/>
    <col min="4" max="6" width="7.75" style="9" bestFit="1" customWidth="1"/>
    <col min="7" max="15" width="7.625" style="9" customWidth="1"/>
    <col min="16" max="16" width="3.75" style="9" customWidth="1"/>
    <col min="17" max="17" width="9" style="9" customWidth="1"/>
    <col min="18" max="16384" width="9" style="9"/>
  </cols>
  <sheetData>
    <row r="1" spans="1:15" ht="20.25" customHeight="1" x14ac:dyDescent="0.4">
      <c r="A1" s="38"/>
      <c r="B1" s="13" t="s">
        <v>541</v>
      </c>
    </row>
    <row r="2" spans="1:15" ht="15" customHeight="1" x14ac:dyDescent="0.4">
      <c r="A2" s="210"/>
      <c r="B2" s="210"/>
      <c r="C2" s="20"/>
      <c r="D2" s="20"/>
      <c r="E2" s="20"/>
      <c r="F2" s="14"/>
      <c r="G2" s="14"/>
      <c r="H2" s="14"/>
      <c r="I2" s="14"/>
      <c r="J2" s="14"/>
      <c r="K2" s="14"/>
      <c r="L2" s="14"/>
      <c r="O2" s="29" t="s">
        <v>436</v>
      </c>
    </row>
    <row r="3" spans="1:15" ht="15" customHeight="1" x14ac:dyDescent="0.4">
      <c r="A3" s="210"/>
      <c r="B3" s="210"/>
      <c r="C3" s="348" t="s">
        <v>538</v>
      </c>
      <c r="D3" s="365" t="s">
        <v>540</v>
      </c>
      <c r="E3" s="365"/>
      <c r="F3" s="365"/>
      <c r="G3" s="365" t="s">
        <v>515</v>
      </c>
      <c r="H3" s="365"/>
      <c r="I3" s="365"/>
      <c r="J3" s="365" t="s">
        <v>539</v>
      </c>
      <c r="K3" s="365"/>
      <c r="L3" s="365"/>
      <c r="M3" s="365" t="s">
        <v>456</v>
      </c>
      <c r="N3" s="365"/>
      <c r="O3" s="365"/>
    </row>
    <row r="4" spans="1:15" ht="15" customHeight="1" x14ac:dyDescent="0.4">
      <c r="A4" s="210"/>
      <c r="B4" s="210"/>
      <c r="C4" s="348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</row>
    <row r="5" spans="1:15" ht="15" customHeight="1" x14ac:dyDescent="0.4">
      <c r="A5" s="210"/>
      <c r="B5" s="210"/>
      <c r="C5" s="348"/>
      <c r="D5" s="51" t="s">
        <v>442</v>
      </c>
      <c r="E5" s="51" t="s">
        <v>205</v>
      </c>
      <c r="F5" s="51" t="s">
        <v>204</v>
      </c>
      <c r="G5" s="51" t="s">
        <v>442</v>
      </c>
      <c r="H5" s="51" t="s">
        <v>205</v>
      </c>
      <c r="I5" s="51" t="s">
        <v>204</v>
      </c>
      <c r="J5" s="51" t="s">
        <v>442</v>
      </c>
      <c r="K5" s="51" t="s">
        <v>205</v>
      </c>
      <c r="L5" s="51" t="s">
        <v>204</v>
      </c>
      <c r="M5" s="51" t="s">
        <v>442</v>
      </c>
      <c r="N5" s="51" t="s">
        <v>205</v>
      </c>
      <c r="O5" s="51" t="s">
        <v>204</v>
      </c>
    </row>
    <row r="6" spans="1:15" ht="15" customHeight="1" x14ac:dyDescent="0.4">
      <c r="A6" s="210"/>
      <c r="B6" s="210"/>
      <c r="C6" s="263" t="s">
        <v>405</v>
      </c>
      <c r="D6" s="45">
        <v>34531</v>
      </c>
      <c r="E6" s="265">
        <v>15555</v>
      </c>
      <c r="F6" s="45">
        <v>18976</v>
      </c>
      <c r="G6" s="45">
        <v>38044</v>
      </c>
      <c r="H6" s="45">
        <v>18153</v>
      </c>
      <c r="I6" s="45">
        <v>19891</v>
      </c>
      <c r="J6" s="45">
        <v>4218</v>
      </c>
      <c r="K6" s="45">
        <v>2412</v>
      </c>
      <c r="L6" s="45">
        <v>1806</v>
      </c>
      <c r="M6" s="45">
        <v>7731</v>
      </c>
      <c r="N6" s="45">
        <v>5010</v>
      </c>
      <c r="O6" s="45">
        <v>2721</v>
      </c>
    </row>
    <row r="7" spans="1:15" ht="15" customHeight="1" x14ac:dyDescent="0.4">
      <c r="A7" s="210"/>
      <c r="B7" s="210"/>
      <c r="C7" s="263" t="s">
        <v>402</v>
      </c>
      <c r="D7" s="56">
        <v>33440</v>
      </c>
      <c r="E7" s="266">
        <v>15143</v>
      </c>
      <c r="F7" s="56">
        <v>18297</v>
      </c>
      <c r="G7" s="56">
        <v>36881</v>
      </c>
      <c r="H7" s="56">
        <v>17584</v>
      </c>
      <c r="I7" s="56">
        <v>19297</v>
      </c>
      <c r="J7" s="56">
        <v>4476</v>
      </c>
      <c r="K7" s="56">
        <v>2494</v>
      </c>
      <c r="L7" s="56">
        <v>1982</v>
      </c>
      <c r="M7" s="56">
        <v>7917</v>
      </c>
      <c r="N7" s="56">
        <v>4935</v>
      </c>
      <c r="O7" s="56">
        <v>2982</v>
      </c>
    </row>
    <row r="8" spans="1:15" ht="15" customHeight="1" x14ac:dyDescent="0.4">
      <c r="C8" s="263" t="s">
        <v>400</v>
      </c>
      <c r="D8" s="56">
        <v>32705</v>
      </c>
      <c r="E8" s="266">
        <v>14848</v>
      </c>
      <c r="F8" s="56">
        <v>17857</v>
      </c>
      <c r="G8" s="56">
        <v>36012</v>
      </c>
      <c r="H8" s="56">
        <v>17090</v>
      </c>
      <c r="I8" s="56">
        <v>18922</v>
      </c>
      <c r="J8" s="56">
        <v>4804</v>
      </c>
      <c r="K8" s="56">
        <v>2658</v>
      </c>
      <c r="L8" s="56">
        <v>2146</v>
      </c>
      <c r="M8" s="56">
        <v>8111</v>
      </c>
      <c r="N8" s="56">
        <v>4900</v>
      </c>
      <c r="O8" s="56">
        <v>3211</v>
      </c>
    </row>
    <row r="9" spans="1:15" ht="15" customHeight="1" x14ac:dyDescent="0.4">
      <c r="C9" s="263" t="s">
        <v>149</v>
      </c>
      <c r="D9" s="56">
        <v>30910</v>
      </c>
      <c r="E9" s="56">
        <v>14160</v>
      </c>
      <c r="F9" s="56">
        <v>16750</v>
      </c>
      <c r="G9" s="56">
        <v>33836</v>
      </c>
      <c r="H9" s="56">
        <v>16036</v>
      </c>
      <c r="I9" s="56">
        <v>17800</v>
      </c>
      <c r="J9" s="56">
        <v>4783</v>
      </c>
      <c r="K9" s="56">
        <v>2618</v>
      </c>
      <c r="L9" s="56">
        <v>2165</v>
      </c>
      <c r="M9" s="56">
        <v>7709</v>
      </c>
      <c r="N9" s="56">
        <v>4494</v>
      </c>
      <c r="O9" s="56">
        <v>3215</v>
      </c>
    </row>
    <row r="10" spans="1:15" ht="15" customHeight="1" x14ac:dyDescent="0.4">
      <c r="C10" s="52" t="s">
        <v>141</v>
      </c>
      <c r="D10" s="56">
        <v>29224</v>
      </c>
      <c r="E10" s="266">
        <v>13431</v>
      </c>
      <c r="F10" s="56">
        <v>15793</v>
      </c>
      <c r="G10" s="56">
        <v>31569</v>
      </c>
      <c r="H10" s="56">
        <v>14951</v>
      </c>
      <c r="I10" s="56">
        <v>16618</v>
      </c>
      <c r="J10" s="56">
        <f>5076+88</f>
        <v>5164</v>
      </c>
      <c r="K10" s="56">
        <f>2824+77</f>
        <v>2901</v>
      </c>
      <c r="L10" s="56">
        <f>2252+11</f>
        <v>2263</v>
      </c>
      <c r="M10" s="56">
        <f>7226+283</f>
        <v>7509</v>
      </c>
      <c r="N10" s="56">
        <f>4216+205</f>
        <v>4421</v>
      </c>
      <c r="O10" s="56">
        <f>3010+78</f>
        <v>3088</v>
      </c>
    </row>
    <row r="11" spans="1:15" ht="15" customHeight="1" x14ac:dyDescent="0.4">
      <c r="C11" s="19" t="s">
        <v>534</v>
      </c>
      <c r="D11" s="58">
        <v>27658</v>
      </c>
      <c r="E11" s="267">
        <v>12809</v>
      </c>
      <c r="F11" s="58">
        <v>14849</v>
      </c>
      <c r="G11" s="58">
        <v>29110</v>
      </c>
      <c r="H11" s="58">
        <v>13909</v>
      </c>
      <c r="I11" s="58">
        <v>15201</v>
      </c>
      <c r="J11" s="58">
        <v>5427</v>
      </c>
      <c r="K11" s="58">
        <v>2948</v>
      </c>
      <c r="L11" s="58">
        <v>2479</v>
      </c>
      <c r="M11" s="58">
        <v>6879</v>
      </c>
      <c r="N11" s="58">
        <v>4048</v>
      </c>
      <c r="O11" s="58">
        <v>2831</v>
      </c>
    </row>
    <row r="12" spans="1:15" ht="15" customHeight="1" x14ac:dyDescent="0.4">
      <c r="C12" s="148"/>
      <c r="D12" s="139"/>
      <c r="E12" s="268"/>
      <c r="F12" s="268"/>
      <c r="G12" s="268"/>
      <c r="H12" s="268"/>
      <c r="I12" s="268"/>
      <c r="J12" s="268"/>
      <c r="K12" s="269"/>
      <c r="L12" s="269"/>
      <c r="M12" s="269"/>
      <c r="N12" s="271"/>
    </row>
    <row r="13" spans="1:15" ht="15" customHeight="1" x14ac:dyDescent="0.4">
      <c r="C13" s="310" t="s">
        <v>538</v>
      </c>
      <c r="D13" s="372" t="s">
        <v>537</v>
      </c>
      <c r="E13" s="373"/>
      <c r="F13" s="373"/>
      <c r="G13" s="268"/>
      <c r="H13" s="268"/>
      <c r="I13" s="235"/>
      <c r="J13" s="372" t="s">
        <v>536</v>
      </c>
      <c r="K13" s="373"/>
      <c r="L13" s="373"/>
      <c r="M13" s="269"/>
      <c r="N13" s="271"/>
      <c r="O13" s="228"/>
    </row>
    <row r="14" spans="1:15" ht="15" customHeight="1" x14ac:dyDescent="0.4">
      <c r="C14" s="323"/>
      <c r="D14" s="374"/>
      <c r="E14" s="375"/>
      <c r="F14" s="375"/>
      <c r="G14" s="371" t="s">
        <v>221</v>
      </c>
      <c r="H14" s="343"/>
      <c r="I14" s="344"/>
      <c r="J14" s="374"/>
      <c r="K14" s="375"/>
      <c r="L14" s="375"/>
      <c r="M14" s="371" t="s">
        <v>535</v>
      </c>
      <c r="N14" s="343"/>
      <c r="O14" s="344"/>
    </row>
    <row r="15" spans="1:15" ht="15" customHeight="1" x14ac:dyDescent="0.4">
      <c r="C15" s="311"/>
      <c r="D15" s="51" t="s">
        <v>442</v>
      </c>
      <c r="E15" s="51" t="s">
        <v>205</v>
      </c>
      <c r="F15" s="51" t="s">
        <v>204</v>
      </c>
      <c r="G15" s="51" t="s">
        <v>442</v>
      </c>
      <c r="H15" s="51" t="s">
        <v>205</v>
      </c>
      <c r="I15" s="51" t="s">
        <v>204</v>
      </c>
      <c r="J15" s="51" t="s">
        <v>442</v>
      </c>
      <c r="K15" s="51" t="s">
        <v>205</v>
      </c>
      <c r="L15" s="51" t="s">
        <v>204</v>
      </c>
      <c r="M15" s="51" t="s">
        <v>442</v>
      </c>
      <c r="N15" s="51" t="s">
        <v>205</v>
      </c>
      <c r="O15" s="51" t="s">
        <v>204</v>
      </c>
    </row>
    <row r="16" spans="1:15" ht="15" customHeight="1" x14ac:dyDescent="0.4">
      <c r="C16" s="263" t="s">
        <v>405</v>
      </c>
      <c r="D16" s="45">
        <v>17346</v>
      </c>
      <c r="E16" s="45">
        <v>9175</v>
      </c>
      <c r="F16" s="45">
        <v>8171</v>
      </c>
      <c r="G16" s="45">
        <v>3391</v>
      </c>
      <c r="H16" s="45">
        <v>2120</v>
      </c>
      <c r="I16" s="45">
        <v>1271</v>
      </c>
      <c r="J16" s="45">
        <v>20283</v>
      </c>
      <c r="K16" s="45">
        <v>11370</v>
      </c>
      <c r="L16" s="45">
        <v>8913</v>
      </c>
      <c r="M16" s="45">
        <v>6328</v>
      </c>
      <c r="N16" s="272">
        <v>4315</v>
      </c>
      <c r="O16" s="45">
        <v>2013</v>
      </c>
    </row>
    <row r="17" spans="3:15" ht="15" customHeight="1" x14ac:dyDescent="0.4">
      <c r="C17" s="263" t="s">
        <v>402</v>
      </c>
      <c r="D17" s="56">
        <v>16306</v>
      </c>
      <c r="E17" s="56">
        <v>8600</v>
      </c>
      <c r="F17" s="56">
        <v>7706</v>
      </c>
      <c r="G17" s="56">
        <v>3635</v>
      </c>
      <c r="H17" s="56">
        <v>2192</v>
      </c>
      <c r="I17" s="56">
        <v>1443</v>
      </c>
      <c r="J17" s="45">
        <v>19351</v>
      </c>
      <c r="K17" s="45">
        <v>10761</v>
      </c>
      <c r="L17" s="45">
        <v>8590</v>
      </c>
      <c r="M17" s="56">
        <v>6680</v>
      </c>
      <c r="N17" s="273">
        <v>4353</v>
      </c>
      <c r="O17" s="56">
        <v>2327</v>
      </c>
    </row>
    <row r="18" spans="3:15" ht="15" customHeight="1" x14ac:dyDescent="0.4">
      <c r="C18" s="263" t="s">
        <v>400</v>
      </c>
      <c r="D18" s="56">
        <v>15436</v>
      </c>
      <c r="E18" s="56">
        <v>8086</v>
      </c>
      <c r="F18" s="56">
        <v>7350</v>
      </c>
      <c r="G18" s="56">
        <v>4049</v>
      </c>
      <c r="H18" s="56">
        <v>2381</v>
      </c>
      <c r="I18" s="56">
        <v>1668</v>
      </c>
      <c r="J18" s="45">
        <v>18396</v>
      </c>
      <c r="K18" s="45">
        <v>10076</v>
      </c>
      <c r="L18" s="45">
        <v>8320</v>
      </c>
      <c r="M18" s="56"/>
      <c r="N18" s="273">
        <v>4371</v>
      </c>
      <c r="O18" s="56">
        <v>2638</v>
      </c>
    </row>
    <row r="19" spans="3:15" ht="15" customHeight="1" x14ac:dyDescent="0.4">
      <c r="C19" s="263" t="s">
        <v>149</v>
      </c>
      <c r="D19" s="56">
        <v>14044</v>
      </c>
      <c r="E19" s="56">
        <v>7380</v>
      </c>
      <c r="F19" s="56">
        <v>6664</v>
      </c>
      <c r="G19" s="56">
        <v>4051</v>
      </c>
      <c r="H19" s="56">
        <v>2339</v>
      </c>
      <c r="I19" s="56">
        <v>1712</v>
      </c>
      <c r="J19" s="45">
        <v>16631</v>
      </c>
      <c r="K19" s="45">
        <v>9002</v>
      </c>
      <c r="L19" s="45">
        <v>7629</v>
      </c>
      <c r="M19" s="56">
        <v>6638</v>
      </c>
      <c r="N19" s="273">
        <v>3961</v>
      </c>
      <c r="O19" s="56">
        <v>2677</v>
      </c>
    </row>
    <row r="20" spans="3:15" ht="15" customHeight="1" x14ac:dyDescent="0.4">
      <c r="C20" s="52" t="s">
        <v>141</v>
      </c>
      <c r="D20" s="56">
        <v>13765</v>
      </c>
      <c r="E20" s="56">
        <v>7224</v>
      </c>
      <c r="F20" s="56">
        <v>6541</v>
      </c>
      <c r="G20" s="56">
        <f>4464+82</f>
        <v>4546</v>
      </c>
      <c r="H20" s="56">
        <f>2577+76</f>
        <v>2653</v>
      </c>
      <c r="I20" s="56">
        <f>1887+6</f>
        <v>1893</v>
      </c>
      <c r="J20" s="45">
        <v>15814</v>
      </c>
      <c r="K20" s="45">
        <v>8520</v>
      </c>
      <c r="L20" s="45">
        <v>7294</v>
      </c>
      <c r="M20" s="56">
        <f>6437+158</f>
        <v>6595</v>
      </c>
      <c r="N20" s="56">
        <f>3809+140</f>
        <v>3949</v>
      </c>
      <c r="O20" s="56">
        <f>2628+18</f>
        <v>2646</v>
      </c>
    </row>
    <row r="21" spans="3:15" ht="15" customHeight="1" x14ac:dyDescent="0.4">
      <c r="C21" s="19" t="s">
        <v>534</v>
      </c>
      <c r="D21" s="58">
        <v>13133</v>
      </c>
      <c r="E21" s="58">
        <v>6845</v>
      </c>
      <c r="F21" s="58">
        <v>6288</v>
      </c>
      <c r="G21" s="58">
        <v>4830</v>
      </c>
      <c r="H21" s="58">
        <v>2731</v>
      </c>
      <c r="I21" s="58">
        <v>2099</v>
      </c>
      <c r="J21" s="48">
        <v>14442</v>
      </c>
      <c r="K21" s="48">
        <v>7756</v>
      </c>
      <c r="L21" s="48">
        <v>6686</v>
      </c>
      <c r="M21" s="58">
        <v>6139</v>
      </c>
      <c r="N21" s="58">
        <v>3642</v>
      </c>
      <c r="O21" s="58">
        <v>2497</v>
      </c>
    </row>
    <row r="22" spans="3:15" ht="15" customHeight="1" x14ac:dyDescent="0.4">
      <c r="C22" s="264"/>
      <c r="M22" s="213"/>
      <c r="N22" s="213"/>
      <c r="O22" s="105" t="s">
        <v>389</v>
      </c>
    </row>
    <row r="23" spans="3:15" ht="15" customHeight="1" x14ac:dyDescent="0.4">
      <c r="C23" s="14" t="s">
        <v>533</v>
      </c>
      <c r="D23" s="214"/>
      <c r="E23" s="211"/>
      <c r="F23" s="211"/>
      <c r="G23" s="211"/>
      <c r="H23" s="211"/>
      <c r="I23" s="211"/>
      <c r="J23" s="211"/>
      <c r="K23" s="270"/>
      <c r="L23" s="270"/>
      <c r="M23" s="270"/>
    </row>
    <row r="24" spans="3:15" ht="15" customHeight="1" x14ac:dyDescent="0.4">
      <c r="C24" s="14" t="s">
        <v>532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3:15" ht="15" customHeight="1" x14ac:dyDescent="0.4">
      <c r="C25" s="14" t="s">
        <v>531</v>
      </c>
      <c r="D25" s="14"/>
      <c r="E25" s="14"/>
      <c r="F25" s="14"/>
      <c r="G25" s="14"/>
      <c r="H25" s="14"/>
      <c r="I25" s="28"/>
      <c r="J25" s="14"/>
      <c r="K25" s="84"/>
    </row>
    <row r="26" spans="3:15" ht="15" customHeight="1" x14ac:dyDescent="0.4">
      <c r="C26" s="14" t="s">
        <v>530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8" spans="3:15" ht="15" customHeight="1" x14ac:dyDescent="0.4">
      <c r="C28" s="12" t="s">
        <v>61</v>
      </c>
    </row>
    <row r="37" spans="7:7" ht="15" customHeight="1" x14ac:dyDescent="0.4">
      <c r="G37" s="9">
        <v>17469</v>
      </c>
    </row>
  </sheetData>
  <mergeCells count="10">
    <mergeCell ref="G14:I14"/>
    <mergeCell ref="M14:O14"/>
    <mergeCell ref="C3:C5"/>
    <mergeCell ref="D3:F4"/>
    <mergeCell ref="G3:I4"/>
    <mergeCell ref="J3:L4"/>
    <mergeCell ref="M3:O4"/>
    <mergeCell ref="C13:C15"/>
    <mergeCell ref="D13:F14"/>
    <mergeCell ref="J13:L14"/>
  </mergeCells>
  <phoneticPr fontId="3"/>
  <hyperlinks>
    <hyperlink ref="C2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zoomScaleSheetLayoutView="100" workbookViewId="0">
      <pane xSplit="1" ySplit="1" topLeftCell="B8" activePane="bottomRight" state="frozen"/>
      <selection pane="topRight"/>
      <selection pane="bottomLeft"/>
      <selection pane="bottomRight" activeCell="K22" sqref="K22"/>
    </sheetView>
  </sheetViews>
  <sheetFormatPr defaultRowHeight="15" customHeight="1" x14ac:dyDescent="0.4"/>
  <cols>
    <col min="1" max="2" width="3.375" style="9" customWidth="1"/>
    <col min="3" max="3" width="18.375" style="9" customWidth="1"/>
    <col min="4" max="11" width="9.375" style="9" customWidth="1"/>
    <col min="12" max="12" width="3.625" style="9" customWidth="1"/>
    <col min="13" max="13" width="9" style="9" customWidth="1"/>
    <col min="14" max="16384" width="9" style="9"/>
  </cols>
  <sheetData>
    <row r="1" spans="1:11" ht="20.25" customHeight="1" x14ac:dyDescent="0.4">
      <c r="A1" s="38"/>
      <c r="B1" s="20" t="s">
        <v>570</v>
      </c>
    </row>
    <row r="2" spans="1:11" ht="15" customHeight="1" x14ac:dyDescent="0.4">
      <c r="A2" s="50"/>
      <c r="B2" s="50"/>
      <c r="C2" s="32"/>
      <c r="D2" s="32"/>
      <c r="E2" s="32"/>
      <c r="F2" s="32"/>
      <c r="G2" s="32"/>
      <c r="H2" s="32"/>
      <c r="I2" s="32"/>
      <c r="J2" s="32"/>
      <c r="K2" s="29" t="s">
        <v>436</v>
      </c>
    </row>
    <row r="3" spans="1:11" ht="15" customHeight="1" x14ac:dyDescent="0.4">
      <c r="A3" s="50"/>
      <c r="B3" s="50"/>
      <c r="C3" s="348" t="s">
        <v>552</v>
      </c>
      <c r="D3" s="348" t="s">
        <v>551</v>
      </c>
      <c r="E3" s="348"/>
      <c r="F3" s="348" t="s">
        <v>550</v>
      </c>
      <c r="G3" s="348"/>
      <c r="H3" s="348" t="s">
        <v>549</v>
      </c>
      <c r="I3" s="348"/>
      <c r="J3" s="348" t="s">
        <v>480</v>
      </c>
      <c r="K3" s="348"/>
    </row>
    <row r="4" spans="1:11" ht="15" customHeight="1" x14ac:dyDescent="0.4">
      <c r="C4" s="358"/>
      <c r="D4" s="51" t="s">
        <v>205</v>
      </c>
      <c r="E4" s="51" t="s">
        <v>204</v>
      </c>
      <c r="F4" s="51" t="s">
        <v>205</v>
      </c>
      <c r="G4" s="51" t="s">
        <v>204</v>
      </c>
      <c r="H4" s="51" t="s">
        <v>205</v>
      </c>
      <c r="I4" s="51" t="s">
        <v>204</v>
      </c>
      <c r="J4" s="51" t="s">
        <v>205</v>
      </c>
      <c r="K4" s="51" t="s">
        <v>204</v>
      </c>
    </row>
    <row r="5" spans="1:11" ht="15" customHeight="1" x14ac:dyDescent="0.4">
      <c r="C5" s="52" t="s">
        <v>468</v>
      </c>
      <c r="D5" s="227">
        <v>31</v>
      </c>
      <c r="E5" s="227">
        <v>23</v>
      </c>
      <c r="F5" s="227">
        <v>22</v>
      </c>
      <c r="G5" s="227">
        <v>16</v>
      </c>
      <c r="H5" s="227">
        <v>1</v>
      </c>
      <c r="I5" s="227">
        <v>4</v>
      </c>
      <c r="J5" s="227">
        <v>20</v>
      </c>
      <c r="K5" s="227">
        <v>22</v>
      </c>
    </row>
    <row r="6" spans="1:11" ht="15" customHeight="1" x14ac:dyDescent="0.4">
      <c r="C6" s="52" t="s">
        <v>548</v>
      </c>
      <c r="D6" s="266">
        <v>11</v>
      </c>
      <c r="E6" s="56">
        <v>21</v>
      </c>
      <c r="F6" s="56">
        <v>19</v>
      </c>
      <c r="G6" s="56">
        <v>39</v>
      </c>
      <c r="H6" s="56">
        <v>10</v>
      </c>
      <c r="I6" s="56">
        <v>2</v>
      </c>
      <c r="J6" s="56">
        <v>24</v>
      </c>
      <c r="K6" s="56">
        <v>18</v>
      </c>
    </row>
    <row r="7" spans="1:11" ht="15" customHeight="1" x14ac:dyDescent="0.4">
      <c r="C7" s="52" t="s">
        <v>547</v>
      </c>
      <c r="D7" s="266">
        <v>67</v>
      </c>
      <c r="E7" s="56">
        <v>82</v>
      </c>
      <c r="F7" s="56">
        <v>95</v>
      </c>
      <c r="G7" s="56">
        <v>90</v>
      </c>
      <c r="H7" s="56">
        <v>6</v>
      </c>
      <c r="I7" s="56">
        <v>6</v>
      </c>
      <c r="J7" s="56">
        <v>21</v>
      </c>
      <c r="K7" s="56">
        <v>25</v>
      </c>
    </row>
    <row r="8" spans="1:11" ht="15" customHeight="1" x14ac:dyDescent="0.4">
      <c r="C8" s="52" t="s">
        <v>546</v>
      </c>
      <c r="D8" s="266">
        <v>53</v>
      </c>
      <c r="E8" s="56">
        <v>42</v>
      </c>
      <c r="F8" s="56">
        <v>56</v>
      </c>
      <c r="G8" s="56">
        <v>45</v>
      </c>
      <c r="H8" s="56">
        <v>7</v>
      </c>
      <c r="I8" s="56">
        <v>3</v>
      </c>
      <c r="J8" s="56">
        <v>22</v>
      </c>
      <c r="K8" s="56">
        <v>24</v>
      </c>
    </row>
    <row r="9" spans="1:11" ht="15" customHeight="1" x14ac:dyDescent="0.4">
      <c r="C9" s="52" t="s">
        <v>545</v>
      </c>
      <c r="D9" s="266">
        <v>14</v>
      </c>
      <c r="E9" s="56">
        <v>16</v>
      </c>
      <c r="F9" s="56">
        <v>19</v>
      </c>
      <c r="G9" s="56">
        <v>24</v>
      </c>
      <c r="H9" s="56">
        <v>3</v>
      </c>
      <c r="I9" s="56">
        <v>6</v>
      </c>
      <c r="J9" s="56">
        <v>18</v>
      </c>
      <c r="K9" s="56">
        <v>21</v>
      </c>
    </row>
    <row r="10" spans="1:11" ht="15" customHeight="1" x14ac:dyDescent="0.4">
      <c r="C10" s="52" t="s">
        <v>544</v>
      </c>
      <c r="D10" s="266">
        <v>10</v>
      </c>
      <c r="E10" s="56">
        <v>15</v>
      </c>
      <c r="F10" s="56">
        <v>28</v>
      </c>
      <c r="G10" s="56">
        <v>32</v>
      </c>
      <c r="H10" s="56">
        <v>3</v>
      </c>
      <c r="I10" s="56">
        <v>1</v>
      </c>
      <c r="J10" s="56">
        <v>12</v>
      </c>
      <c r="K10" s="56">
        <v>23</v>
      </c>
    </row>
    <row r="11" spans="1:11" ht="15" customHeight="1" x14ac:dyDescent="0.4">
      <c r="C11" s="52" t="s">
        <v>56</v>
      </c>
      <c r="D11" s="266">
        <v>15</v>
      </c>
      <c r="E11" s="56">
        <v>18</v>
      </c>
      <c r="F11" s="56">
        <v>27</v>
      </c>
      <c r="G11" s="56">
        <v>20</v>
      </c>
      <c r="H11" s="56">
        <v>10</v>
      </c>
      <c r="I11" s="56">
        <v>4</v>
      </c>
      <c r="J11" s="56">
        <v>15</v>
      </c>
      <c r="K11" s="56">
        <v>21</v>
      </c>
    </row>
    <row r="12" spans="1:11" ht="15" customHeight="1" x14ac:dyDescent="0.4">
      <c r="C12" s="52" t="s">
        <v>310</v>
      </c>
      <c r="D12" s="266">
        <v>34</v>
      </c>
      <c r="E12" s="56">
        <v>25</v>
      </c>
      <c r="F12" s="56">
        <v>26</v>
      </c>
      <c r="G12" s="56">
        <v>32</v>
      </c>
      <c r="H12" s="56">
        <v>8</v>
      </c>
      <c r="I12" s="56">
        <v>12</v>
      </c>
      <c r="J12" s="56">
        <v>24</v>
      </c>
      <c r="K12" s="56">
        <v>19</v>
      </c>
    </row>
    <row r="13" spans="1:11" ht="15" customHeight="1" x14ac:dyDescent="0.4">
      <c r="C13" s="52" t="s">
        <v>373</v>
      </c>
      <c r="D13" s="266">
        <v>27</v>
      </c>
      <c r="E13" s="56">
        <v>28</v>
      </c>
      <c r="F13" s="56">
        <v>29</v>
      </c>
      <c r="G13" s="56">
        <v>24</v>
      </c>
      <c r="H13" s="56">
        <v>3</v>
      </c>
      <c r="I13" s="56">
        <v>4</v>
      </c>
      <c r="J13" s="56">
        <v>19</v>
      </c>
      <c r="K13" s="56">
        <v>18</v>
      </c>
    </row>
    <row r="14" spans="1:11" ht="15" customHeight="1" x14ac:dyDescent="0.4">
      <c r="C14" s="52" t="s">
        <v>543</v>
      </c>
      <c r="D14" s="266">
        <v>23</v>
      </c>
      <c r="E14" s="56">
        <v>25</v>
      </c>
      <c r="F14" s="56">
        <v>24</v>
      </c>
      <c r="G14" s="56">
        <v>26</v>
      </c>
      <c r="H14" s="56">
        <v>6</v>
      </c>
      <c r="I14" s="56">
        <v>2</v>
      </c>
      <c r="J14" s="56">
        <v>16</v>
      </c>
      <c r="K14" s="56">
        <v>15</v>
      </c>
    </row>
    <row r="15" spans="1:11" ht="15" customHeight="1" x14ac:dyDescent="0.4">
      <c r="C15" s="52" t="s">
        <v>542</v>
      </c>
      <c r="D15" s="266">
        <v>26</v>
      </c>
      <c r="E15" s="56">
        <v>24</v>
      </c>
      <c r="F15" s="56">
        <v>10</v>
      </c>
      <c r="G15" s="56">
        <v>24</v>
      </c>
      <c r="H15" s="56">
        <v>9</v>
      </c>
      <c r="I15" s="56">
        <v>6</v>
      </c>
      <c r="J15" s="56">
        <v>16</v>
      </c>
      <c r="K15" s="56">
        <v>23</v>
      </c>
    </row>
    <row r="16" spans="1:11" ht="15" customHeight="1" x14ac:dyDescent="0.4">
      <c r="C16" s="19" t="s">
        <v>328</v>
      </c>
      <c r="D16" s="267">
        <v>22</v>
      </c>
      <c r="E16" s="58">
        <v>19</v>
      </c>
      <c r="F16" s="58">
        <v>28</v>
      </c>
      <c r="G16" s="58">
        <v>44</v>
      </c>
      <c r="H16" s="58">
        <v>1</v>
      </c>
      <c r="I16" s="58">
        <v>5</v>
      </c>
      <c r="J16" s="58">
        <v>16</v>
      </c>
      <c r="K16" s="58">
        <v>14</v>
      </c>
    </row>
    <row r="17" spans="3:11" ht="15" customHeight="1" x14ac:dyDescent="0.4">
      <c r="C17" s="19" t="s">
        <v>442</v>
      </c>
      <c r="D17" s="58">
        <f t="shared" ref="D17:K17" si="0">SUM(D5:D16)</f>
        <v>333</v>
      </c>
      <c r="E17" s="58">
        <f t="shared" si="0"/>
        <v>338</v>
      </c>
      <c r="F17" s="58">
        <f t="shared" si="0"/>
        <v>383</v>
      </c>
      <c r="G17" s="58">
        <f t="shared" si="0"/>
        <v>416</v>
      </c>
      <c r="H17" s="58">
        <f t="shared" si="0"/>
        <v>67</v>
      </c>
      <c r="I17" s="58">
        <f t="shared" si="0"/>
        <v>55</v>
      </c>
      <c r="J17" s="58">
        <f t="shared" si="0"/>
        <v>223</v>
      </c>
      <c r="K17" s="58">
        <f t="shared" si="0"/>
        <v>243</v>
      </c>
    </row>
    <row r="18" spans="3:11" ht="15" customHeight="1" x14ac:dyDescent="0.4">
      <c r="C18" s="32"/>
      <c r="D18" s="32"/>
      <c r="E18" s="32"/>
      <c r="F18" s="32"/>
      <c r="G18" s="32"/>
      <c r="H18" s="32"/>
      <c r="I18" s="32"/>
      <c r="J18" s="314" t="s">
        <v>439</v>
      </c>
      <c r="K18" s="314"/>
    </row>
    <row r="19" spans="3:11" ht="15" customHeight="1" x14ac:dyDescent="0.4">
      <c r="C19" s="14"/>
      <c r="D19" s="32"/>
      <c r="E19" s="32"/>
      <c r="F19" s="32"/>
      <c r="G19" s="32"/>
      <c r="H19" s="32"/>
      <c r="I19" s="32"/>
      <c r="J19" s="32"/>
      <c r="K19" s="32"/>
    </row>
    <row r="20" spans="3:11" ht="15" customHeight="1" x14ac:dyDescent="0.4">
      <c r="C20" s="12" t="s">
        <v>61</v>
      </c>
    </row>
    <row r="37" spans="7:7" ht="15" customHeight="1" x14ac:dyDescent="0.4">
      <c r="G37" s="9">
        <v>17469</v>
      </c>
    </row>
  </sheetData>
  <mergeCells count="6">
    <mergeCell ref="J18:K18"/>
    <mergeCell ref="C3:C4"/>
    <mergeCell ref="D3:E3"/>
    <mergeCell ref="F3:G3"/>
    <mergeCell ref="H3:I3"/>
    <mergeCell ref="J3:K3"/>
  </mergeCells>
  <phoneticPr fontId="3"/>
  <hyperlinks>
    <hyperlink ref="C2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zoomScaleSheetLayoutView="100" workbookViewId="0">
      <pane xSplit="1" ySplit="1" topLeftCell="B35" activePane="bottomRight" state="frozen"/>
      <selection pane="topRight"/>
      <selection pane="bottomLeft"/>
      <selection pane="bottomRight" activeCell="C45" sqref="C45"/>
    </sheetView>
  </sheetViews>
  <sheetFormatPr defaultRowHeight="15" customHeight="1" x14ac:dyDescent="0.4"/>
  <cols>
    <col min="1" max="2" width="3.375" style="9" customWidth="1"/>
    <col min="3" max="3" width="15" style="9" customWidth="1"/>
    <col min="4" max="11" width="8.25" style="9" customWidth="1"/>
    <col min="12" max="12" width="2.125" style="9" customWidth="1"/>
    <col min="13" max="13" width="9" style="9" customWidth="1"/>
    <col min="14" max="16384" width="9" style="9"/>
  </cols>
  <sheetData>
    <row r="1" spans="1:23" ht="20.25" customHeight="1" x14ac:dyDescent="0.4">
      <c r="A1" s="38"/>
      <c r="B1" s="20" t="s">
        <v>247</v>
      </c>
    </row>
    <row r="2" spans="1:23" ht="15" customHeight="1" x14ac:dyDescent="0.4">
      <c r="A2" s="50"/>
      <c r="B2" s="50"/>
      <c r="C2" s="20"/>
      <c r="D2" s="20"/>
      <c r="E2" s="20"/>
      <c r="F2" s="14"/>
      <c r="G2" s="14"/>
      <c r="H2" s="14"/>
      <c r="I2" s="14"/>
      <c r="J2" s="14"/>
      <c r="K2" s="14"/>
    </row>
    <row r="3" spans="1:23" ht="15" customHeight="1" x14ac:dyDescent="0.4">
      <c r="A3" s="50"/>
      <c r="B3" s="50"/>
      <c r="C3" s="32"/>
      <c r="D3" s="32"/>
      <c r="E3" s="32"/>
      <c r="F3" s="32"/>
      <c r="G3" s="32"/>
      <c r="H3" s="32"/>
      <c r="I3" s="32"/>
      <c r="J3" s="88"/>
      <c r="K3" s="29" t="s">
        <v>236</v>
      </c>
    </row>
    <row r="4" spans="1:23" ht="15" customHeight="1" x14ac:dyDescent="0.4">
      <c r="C4" s="348" t="s">
        <v>26</v>
      </c>
      <c r="D4" s="51"/>
      <c r="E4" s="51" t="s">
        <v>568</v>
      </c>
      <c r="F4" s="51"/>
      <c r="G4" s="282"/>
      <c r="H4" s="51" t="s">
        <v>567</v>
      </c>
      <c r="I4" s="51"/>
      <c r="J4" s="348" t="s">
        <v>566</v>
      </c>
      <c r="K4" s="66" t="s">
        <v>565</v>
      </c>
      <c r="M4" s="291" t="s">
        <v>569</v>
      </c>
      <c r="N4" s="35"/>
      <c r="O4" s="35"/>
      <c r="P4" s="35"/>
      <c r="Q4" s="35"/>
      <c r="U4" s="292"/>
      <c r="V4" s="292"/>
      <c r="W4" s="292"/>
    </row>
    <row r="5" spans="1:23" ht="15" customHeight="1" x14ac:dyDescent="0.4">
      <c r="C5" s="358"/>
      <c r="D5" s="51" t="s">
        <v>564</v>
      </c>
      <c r="E5" s="51" t="s">
        <v>563</v>
      </c>
      <c r="F5" s="51" t="s">
        <v>365</v>
      </c>
      <c r="G5" s="51" t="s">
        <v>525</v>
      </c>
      <c r="H5" s="51" t="s">
        <v>562</v>
      </c>
      <c r="I5" s="51" t="s">
        <v>365</v>
      </c>
      <c r="J5" s="358"/>
      <c r="K5" s="19" t="s">
        <v>561</v>
      </c>
      <c r="M5" s="35"/>
      <c r="N5" s="35"/>
      <c r="O5" s="35"/>
      <c r="P5" s="35"/>
      <c r="Q5" s="35"/>
      <c r="U5" s="293"/>
      <c r="V5" s="15" t="s">
        <v>560</v>
      </c>
      <c r="W5" s="15" t="s">
        <v>558</v>
      </c>
    </row>
    <row r="6" spans="1:23" ht="15" customHeight="1" x14ac:dyDescent="0.4">
      <c r="C6" s="17" t="s">
        <v>187</v>
      </c>
      <c r="D6" s="55">
        <v>404</v>
      </c>
      <c r="E6" s="55">
        <v>312</v>
      </c>
      <c r="F6" s="278">
        <v>92</v>
      </c>
      <c r="G6" s="55">
        <v>1046</v>
      </c>
      <c r="H6" s="55">
        <v>1094</v>
      </c>
      <c r="I6" s="284">
        <v>-48</v>
      </c>
      <c r="J6" s="284">
        <v>44</v>
      </c>
      <c r="K6" s="286">
        <v>1.73</v>
      </c>
      <c r="M6" s="35"/>
      <c r="N6" s="35"/>
      <c r="O6" s="35"/>
      <c r="P6" s="35"/>
      <c r="Q6" s="35"/>
      <c r="U6" s="294" t="s">
        <v>555</v>
      </c>
      <c r="V6" s="299">
        <f t="shared" ref="V6:W10" si="0">D31</f>
        <v>199</v>
      </c>
      <c r="W6" s="299">
        <f t="shared" si="0"/>
        <v>459</v>
      </c>
    </row>
    <row r="7" spans="1:23" ht="15" customHeight="1" x14ac:dyDescent="0.4">
      <c r="C7" s="52" t="s">
        <v>144</v>
      </c>
      <c r="D7" s="56">
        <v>408</v>
      </c>
      <c r="E7" s="56">
        <v>317</v>
      </c>
      <c r="F7" s="279">
        <v>91</v>
      </c>
      <c r="G7" s="56">
        <v>938</v>
      </c>
      <c r="H7" s="56">
        <v>1048</v>
      </c>
      <c r="I7" s="285">
        <v>-110</v>
      </c>
      <c r="J7" s="285">
        <v>-19</v>
      </c>
      <c r="K7" s="287">
        <v>1.83</v>
      </c>
      <c r="M7" s="35"/>
      <c r="N7" s="35"/>
      <c r="O7" s="35"/>
      <c r="P7" s="35"/>
      <c r="Q7" s="35"/>
      <c r="U7" s="294">
        <v>23</v>
      </c>
      <c r="V7" s="299">
        <f t="shared" si="0"/>
        <v>175</v>
      </c>
      <c r="W7" s="299">
        <f t="shared" si="0"/>
        <v>499</v>
      </c>
    </row>
    <row r="8" spans="1:23" ht="15" customHeight="1" x14ac:dyDescent="0.4">
      <c r="C8" s="52" t="s">
        <v>185</v>
      </c>
      <c r="D8" s="56">
        <v>355</v>
      </c>
      <c r="E8" s="56">
        <v>273</v>
      </c>
      <c r="F8" s="279">
        <v>82</v>
      </c>
      <c r="G8" s="56">
        <v>902</v>
      </c>
      <c r="H8" s="56">
        <v>1145</v>
      </c>
      <c r="I8" s="285">
        <v>-243</v>
      </c>
      <c r="J8" s="285">
        <v>-161</v>
      </c>
      <c r="K8" s="287">
        <v>1.61</v>
      </c>
      <c r="M8" s="35"/>
      <c r="N8" s="35"/>
      <c r="O8" s="35"/>
      <c r="P8" s="35"/>
      <c r="Q8" s="35"/>
      <c r="U8" s="294">
        <v>24</v>
      </c>
      <c r="V8" s="299">
        <f t="shared" si="0"/>
        <v>191</v>
      </c>
      <c r="W8" s="299">
        <f t="shared" si="0"/>
        <v>481</v>
      </c>
    </row>
    <row r="9" spans="1:23" ht="15" customHeight="1" x14ac:dyDescent="0.4">
      <c r="C9" s="52" t="s">
        <v>183</v>
      </c>
      <c r="D9" s="56">
        <v>374</v>
      </c>
      <c r="E9" s="56">
        <v>325</v>
      </c>
      <c r="F9" s="279">
        <v>49</v>
      </c>
      <c r="G9" s="56">
        <v>903</v>
      </c>
      <c r="H9" s="56">
        <v>1157</v>
      </c>
      <c r="I9" s="285">
        <v>-254</v>
      </c>
      <c r="J9" s="285">
        <v>-205</v>
      </c>
      <c r="K9" s="287">
        <v>1.78</v>
      </c>
      <c r="M9" s="35"/>
      <c r="N9" s="35" t="s">
        <v>426</v>
      </c>
      <c r="O9" s="35"/>
      <c r="P9" s="35"/>
      <c r="Q9" s="35"/>
      <c r="U9" s="294">
        <v>25</v>
      </c>
      <c r="V9" s="299">
        <f t="shared" si="0"/>
        <v>198</v>
      </c>
      <c r="W9" s="299">
        <f t="shared" si="0"/>
        <v>455</v>
      </c>
    </row>
    <row r="10" spans="1:23" ht="15" customHeight="1" x14ac:dyDescent="0.4">
      <c r="C10" s="52" t="s">
        <v>182</v>
      </c>
      <c r="D10" s="56">
        <v>340</v>
      </c>
      <c r="E10" s="56">
        <v>307</v>
      </c>
      <c r="F10" s="279">
        <v>33</v>
      </c>
      <c r="G10" s="56">
        <v>878</v>
      </c>
      <c r="H10" s="56">
        <v>1002</v>
      </c>
      <c r="I10" s="285">
        <v>-124</v>
      </c>
      <c r="J10" s="285">
        <v>-91</v>
      </c>
      <c r="K10" s="287">
        <v>1.62</v>
      </c>
      <c r="M10" s="35"/>
      <c r="N10" s="35"/>
      <c r="O10" s="35"/>
      <c r="P10" s="35"/>
      <c r="Q10" s="35"/>
      <c r="U10" s="294">
        <v>26</v>
      </c>
      <c r="V10" s="299">
        <f t="shared" si="0"/>
        <v>169</v>
      </c>
      <c r="W10" s="299">
        <f t="shared" si="0"/>
        <v>509</v>
      </c>
    </row>
    <row r="11" spans="1:23" ht="15" customHeight="1" x14ac:dyDescent="0.4">
      <c r="C11" s="17" t="s">
        <v>138</v>
      </c>
      <c r="D11" s="55">
        <v>328</v>
      </c>
      <c r="E11" s="55">
        <v>343</v>
      </c>
      <c r="F11" s="278">
        <v>-15</v>
      </c>
      <c r="G11" s="55">
        <v>984</v>
      </c>
      <c r="H11" s="55">
        <v>1051</v>
      </c>
      <c r="I11" s="284">
        <v>-67</v>
      </c>
      <c r="J11" s="284">
        <v>-82</v>
      </c>
      <c r="K11" s="286">
        <v>1.64</v>
      </c>
      <c r="M11" s="35"/>
      <c r="N11" s="35"/>
      <c r="O11" s="35"/>
      <c r="P11" s="35"/>
      <c r="Q11" s="35"/>
      <c r="U11" s="294">
        <v>27</v>
      </c>
      <c r="V11" s="299">
        <v>155</v>
      </c>
      <c r="W11" s="299">
        <v>427</v>
      </c>
    </row>
    <row r="12" spans="1:23" ht="15" customHeight="1" x14ac:dyDescent="0.4">
      <c r="C12" s="52" t="s">
        <v>181</v>
      </c>
      <c r="D12" s="56">
        <v>320</v>
      </c>
      <c r="E12" s="56">
        <v>318</v>
      </c>
      <c r="F12" s="279">
        <v>2</v>
      </c>
      <c r="G12" s="56">
        <v>965</v>
      </c>
      <c r="H12" s="56">
        <v>1036</v>
      </c>
      <c r="I12" s="285">
        <v>-71</v>
      </c>
      <c r="J12" s="285">
        <v>-69</v>
      </c>
      <c r="K12" s="287">
        <v>1.61</v>
      </c>
      <c r="M12" s="35"/>
      <c r="N12" s="35"/>
      <c r="O12" s="35"/>
      <c r="P12" s="35"/>
      <c r="Q12" s="35"/>
      <c r="U12" s="294">
        <v>28</v>
      </c>
      <c r="V12" s="299">
        <v>138</v>
      </c>
      <c r="W12" s="299">
        <v>506</v>
      </c>
    </row>
    <row r="13" spans="1:23" ht="15" customHeight="1" x14ac:dyDescent="0.4">
      <c r="C13" s="52" t="s">
        <v>119</v>
      </c>
      <c r="D13" s="56">
        <v>311</v>
      </c>
      <c r="E13" s="56">
        <v>374</v>
      </c>
      <c r="F13" s="279">
        <v>-63</v>
      </c>
      <c r="G13" s="56">
        <v>911</v>
      </c>
      <c r="H13" s="56">
        <v>1052</v>
      </c>
      <c r="I13" s="285">
        <v>-141</v>
      </c>
      <c r="J13" s="285">
        <v>-204</v>
      </c>
      <c r="K13" s="287">
        <v>1.63</v>
      </c>
      <c r="M13" s="35"/>
      <c r="N13" s="35"/>
      <c r="O13" s="35"/>
      <c r="P13" s="35"/>
      <c r="Q13" s="35"/>
      <c r="U13" s="294">
        <v>29</v>
      </c>
      <c r="V13" s="299">
        <v>149</v>
      </c>
      <c r="W13" s="299">
        <v>446</v>
      </c>
    </row>
    <row r="14" spans="1:23" ht="15" customHeight="1" x14ac:dyDescent="0.4">
      <c r="C14" s="52" t="s">
        <v>458</v>
      </c>
      <c r="D14" s="56">
        <v>305</v>
      </c>
      <c r="E14" s="56">
        <v>339</v>
      </c>
      <c r="F14" s="279">
        <v>-34</v>
      </c>
      <c r="G14" s="56">
        <v>1025</v>
      </c>
      <c r="H14" s="56">
        <v>1012</v>
      </c>
      <c r="I14" s="285">
        <v>13</v>
      </c>
      <c r="J14" s="285">
        <v>-21</v>
      </c>
      <c r="K14" s="287">
        <v>1.5699999999999998</v>
      </c>
      <c r="M14" s="35"/>
      <c r="N14" s="35"/>
      <c r="O14" s="35"/>
      <c r="P14" s="35"/>
      <c r="Q14" s="35"/>
      <c r="U14" s="294">
        <v>30</v>
      </c>
      <c r="V14" s="299">
        <v>147</v>
      </c>
      <c r="W14" s="299">
        <v>462</v>
      </c>
    </row>
    <row r="15" spans="1:23" ht="15" customHeight="1" x14ac:dyDescent="0.4">
      <c r="C15" s="52" t="s">
        <v>559</v>
      </c>
      <c r="D15" s="56">
        <v>300</v>
      </c>
      <c r="E15" s="56">
        <v>328</v>
      </c>
      <c r="F15" s="279">
        <v>-28</v>
      </c>
      <c r="G15" s="56">
        <v>1183</v>
      </c>
      <c r="H15" s="56">
        <v>959</v>
      </c>
      <c r="I15" s="285">
        <v>224</v>
      </c>
      <c r="J15" s="285">
        <v>196</v>
      </c>
      <c r="K15" s="287">
        <v>1.54</v>
      </c>
      <c r="M15" s="35"/>
      <c r="N15" s="35"/>
      <c r="O15" s="35"/>
      <c r="P15" s="35"/>
      <c r="Q15" s="35"/>
      <c r="U15" s="294" t="s">
        <v>554</v>
      </c>
      <c r="V15" s="299">
        <v>126</v>
      </c>
      <c r="W15" s="299">
        <v>509</v>
      </c>
    </row>
    <row r="16" spans="1:23" ht="15" customHeight="1" x14ac:dyDescent="0.4">
      <c r="C16" s="17" t="s">
        <v>3</v>
      </c>
      <c r="D16" s="55">
        <v>288</v>
      </c>
      <c r="E16" s="55">
        <v>377</v>
      </c>
      <c r="F16" s="278">
        <v>-89</v>
      </c>
      <c r="G16" s="55">
        <v>1186</v>
      </c>
      <c r="H16" s="55">
        <v>1067</v>
      </c>
      <c r="I16" s="284">
        <v>119</v>
      </c>
      <c r="J16" s="284">
        <v>30</v>
      </c>
      <c r="K16" s="286">
        <v>1.49</v>
      </c>
      <c r="M16" s="35"/>
      <c r="N16" s="35"/>
      <c r="O16" s="35"/>
      <c r="P16" s="35"/>
      <c r="Q16" s="35"/>
      <c r="U16" s="294">
        <v>2</v>
      </c>
      <c r="V16" s="299">
        <v>129</v>
      </c>
      <c r="W16" s="299">
        <v>463</v>
      </c>
    </row>
    <row r="17" spans="3:23" ht="15" customHeight="1" x14ac:dyDescent="0.4">
      <c r="C17" s="52" t="s">
        <v>173</v>
      </c>
      <c r="D17" s="56">
        <v>276</v>
      </c>
      <c r="E17" s="56">
        <v>352</v>
      </c>
      <c r="F17" s="279">
        <v>-76</v>
      </c>
      <c r="G17" s="56">
        <v>906</v>
      </c>
      <c r="H17" s="56">
        <v>1079</v>
      </c>
      <c r="I17" s="285">
        <v>-173</v>
      </c>
      <c r="J17" s="285">
        <v>-249</v>
      </c>
      <c r="K17" s="287">
        <v>1.46</v>
      </c>
      <c r="M17" s="35"/>
      <c r="N17" s="35"/>
      <c r="O17" s="35"/>
      <c r="P17" s="35"/>
      <c r="Q17" s="35"/>
      <c r="U17" s="295">
        <v>3</v>
      </c>
      <c r="V17" s="300">
        <v>122</v>
      </c>
      <c r="W17" s="300">
        <v>466</v>
      </c>
    </row>
    <row r="18" spans="3:23" ht="15" customHeight="1" x14ac:dyDescent="0.4">
      <c r="C18" s="52" t="s">
        <v>170</v>
      </c>
      <c r="D18" s="56">
        <v>305</v>
      </c>
      <c r="E18" s="56">
        <v>372</v>
      </c>
      <c r="F18" s="279">
        <f t="shared" ref="F18:F42" si="1">SUM(D18-E18)</f>
        <v>-67</v>
      </c>
      <c r="G18" s="56">
        <v>917</v>
      </c>
      <c r="H18" s="56">
        <v>1048</v>
      </c>
      <c r="I18" s="279">
        <f t="shared" ref="I18:I42" si="2">SUM(G18-H18)</f>
        <v>-131</v>
      </c>
      <c r="J18" s="279">
        <v>-198</v>
      </c>
      <c r="K18" s="288">
        <v>1.62</v>
      </c>
    </row>
    <row r="19" spans="3:23" ht="15" customHeight="1" x14ac:dyDescent="0.4">
      <c r="C19" s="52" t="s">
        <v>168</v>
      </c>
      <c r="D19" s="275">
        <v>264</v>
      </c>
      <c r="E19" s="275">
        <v>374</v>
      </c>
      <c r="F19" s="279">
        <f t="shared" si="1"/>
        <v>-110</v>
      </c>
      <c r="G19" s="275">
        <v>880</v>
      </c>
      <c r="H19" s="275">
        <v>981</v>
      </c>
      <c r="I19" s="279">
        <f t="shared" si="2"/>
        <v>-101</v>
      </c>
      <c r="J19" s="279">
        <v>-211</v>
      </c>
      <c r="K19" s="288">
        <v>1.43</v>
      </c>
      <c r="U19" s="30"/>
      <c r="V19" s="30"/>
      <c r="W19" s="30"/>
    </row>
    <row r="20" spans="3:23" ht="15" customHeight="1" x14ac:dyDescent="0.4">
      <c r="C20" s="52" t="s">
        <v>166</v>
      </c>
      <c r="D20" s="275">
        <v>248</v>
      </c>
      <c r="E20" s="275">
        <v>402</v>
      </c>
      <c r="F20" s="279">
        <f t="shared" si="1"/>
        <v>-154</v>
      </c>
      <c r="G20" s="275">
        <v>967</v>
      </c>
      <c r="H20" s="275">
        <v>924</v>
      </c>
      <c r="I20" s="279">
        <f t="shared" si="2"/>
        <v>43</v>
      </c>
      <c r="J20" s="279">
        <v>-111</v>
      </c>
      <c r="K20" s="287">
        <v>1.3</v>
      </c>
      <c r="U20" s="35"/>
      <c r="V20" s="35"/>
      <c r="W20" s="35"/>
    </row>
    <row r="21" spans="3:23" ht="15" customHeight="1" x14ac:dyDescent="0.4">
      <c r="C21" s="17" t="s">
        <v>165</v>
      </c>
      <c r="D21" s="276">
        <v>239</v>
      </c>
      <c r="E21" s="276">
        <v>401</v>
      </c>
      <c r="F21" s="278">
        <f t="shared" si="1"/>
        <v>-162</v>
      </c>
      <c r="G21" s="276">
        <v>985</v>
      </c>
      <c r="H21" s="276">
        <v>1057</v>
      </c>
      <c r="I21" s="278">
        <f t="shared" si="2"/>
        <v>-72</v>
      </c>
      <c r="J21" s="278">
        <f t="shared" ref="J21:J42" si="3">SUM(F21+I21)</f>
        <v>-234</v>
      </c>
      <c r="K21" s="289">
        <v>1.31</v>
      </c>
      <c r="M21" s="35"/>
      <c r="N21" s="35"/>
      <c r="O21" s="35"/>
      <c r="P21" s="35"/>
      <c r="Q21" s="35"/>
      <c r="R21" s="35"/>
      <c r="U21" s="35"/>
      <c r="V21" s="35"/>
      <c r="W21" s="35"/>
    </row>
    <row r="22" spans="3:23" ht="15" customHeight="1" x14ac:dyDescent="0.4">
      <c r="C22" s="52" t="s">
        <v>164</v>
      </c>
      <c r="D22" s="275">
        <v>259</v>
      </c>
      <c r="E22" s="275">
        <v>377</v>
      </c>
      <c r="F22" s="279">
        <f t="shared" si="1"/>
        <v>-118</v>
      </c>
      <c r="G22" s="275">
        <v>965</v>
      </c>
      <c r="H22" s="275">
        <v>1053</v>
      </c>
      <c r="I22" s="279">
        <f t="shared" si="2"/>
        <v>-88</v>
      </c>
      <c r="J22" s="279">
        <f t="shared" si="3"/>
        <v>-206</v>
      </c>
      <c r="K22" s="288">
        <v>1.45</v>
      </c>
      <c r="M22" s="9" t="s">
        <v>31</v>
      </c>
      <c r="N22" s="35"/>
      <c r="O22" s="35"/>
      <c r="P22" s="35"/>
      <c r="Q22" s="35"/>
      <c r="R22" s="35"/>
    </row>
    <row r="23" spans="3:23" ht="15" customHeight="1" x14ac:dyDescent="0.4">
      <c r="C23" s="52" t="s">
        <v>163</v>
      </c>
      <c r="D23" s="275">
        <v>229</v>
      </c>
      <c r="E23" s="275">
        <v>352</v>
      </c>
      <c r="F23" s="279">
        <f t="shared" si="1"/>
        <v>-123</v>
      </c>
      <c r="G23" s="275">
        <v>1132</v>
      </c>
      <c r="H23" s="275">
        <v>997</v>
      </c>
      <c r="I23" s="279">
        <f t="shared" si="2"/>
        <v>135</v>
      </c>
      <c r="J23" s="279">
        <f t="shared" si="3"/>
        <v>12</v>
      </c>
      <c r="K23" s="288">
        <v>1.22</v>
      </c>
      <c r="M23" s="35"/>
      <c r="N23" s="35"/>
      <c r="O23" s="35"/>
      <c r="P23" s="35"/>
      <c r="Q23" s="35"/>
      <c r="R23" s="35"/>
      <c r="U23" s="296"/>
      <c r="V23" s="301" t="s">
        <v>557</v>
      </c>
      <c r="W23" s="304" t="s">
        <v>556</v>
      </c>
    </row>
    <row r="24" spans="3:23" ht="15" customHeight="1" x14ac:dyDescent="0.4">
      <c r="C24" s="52" t="s">
        <v>160</v>
      </c>
      <c r="D24" s="275">
        <v>261</v>
      </c>
      <c r="E24" s="275">
        <v>392</v>
      </c>
      <c r="F24" s="279">
        <f t="shared" si="1"/>
        <v>-131</v>
      </c>
      <c r="G24" s="275">
        <v>1049</v>
      </c>
      <c r="H24" s="275">
        <v>1040</v>
      </c>
      <c r="I24" s="279">
        <f t="shared" si="2"/>
        <v>9</v>
      </c>
      <c r="J24" s="279">
        <f t="shared" si="3"/>
        <v>-122</v>
      </c>
      <c r="K24" s="288">
        <v>1.44</v>
      </c>
      <c r="M24" s="35"/>
      <c r="N24" s="35"/>
      <c r="O24" s="35"/>
      <c r="P24" s="35"/>
      <c r="Q24" s="35"/>
      <c r="R24" s="35"/>
      <c r="U24" s="297" t="s">
        <v>555</v>
      </c>
      <c r="V24" s="302">
        <f t="shared" ref="V24:W28" si="4">G31</f>
        <v>705</v>
      </c>
      <c r="W24" s="305">
        <f t="shared" si="4"/>
        <v>876</v>
      </c>
    </row>
    <row r="25" spans="3:23" ht="15" customHeight="1" x14ac:dyDescent="0.4">
      <c r="C25" s="52" t="s">
        <v>158</v>
      </c>
      <c r="D25" s="275">
        <v>220</v>
      </c>
      <c r="E25" s="275">
        <v>395</v>
      </c>
      <c r="F25" s="279">
        <f t="shared" si="1"/>
        <v>-175</v>
      </c>
      <c r="G25" s="275">
        <v>916</v>
      </c>
      <c r="H25" s="275">
        <v>1081</v>
      </c>
      <c r="I25" s="279">
        <f t="shared" si="2"/>
        <v>-165</v>
      </c>
      <c r="J25" s="279">
        <f t="shared" si="3"/>
        <v>-340</v>
      </c>
      <c r="K25" s="288">
        <v>1.21</v>
      </c>
      <c r="M25" s="35"/>
      <c r="N25" s="35"/>
      <c r="O25" s="35"/>
      <c r="P25" s="35"/>
      <c r="Q25" s="35"/>
      <c r="R25" s="35"/>
      <c r="U25" s="297">
        <v>23</v>
      </c>
      <c r="V25" s="302">
        <f t="shared" si="4"/>
        <v>736</v>
      </c>
      <c r="W25" s="305">
        <f t="shared" si="4"/>
        <v>871</v>
      </c>
    </row>
    <row r="26" spans="3:23" ht="15" customHeight="1" x14ac:dyDescent="0.4">
      <c r="C26" s="17" t="s">
        <v>155</v>
      </c>
      <c r="D26" s="276">
        <v>232</v>
      </c>
      <c r="E26" s="276">
        <v>436</v>
      </c>
      <c r="F26" s="278">
        <f t="shared" si="1"/>
        <v>-204</v>
      </c>
      <c r="G26" s="276">
        <v>865</v>
      </c>
      <c r="H26" s="276">
        <v>997</v>
      </c>
      <c r="I26" s="278">
        <f t="shared" si="2"/>
        <v>-132</v>
      </c>
      <c r="J26" s="278">
        <f t="shared" si="3"/>
        <v>-336</v>
      </c>
      <c r="K26" s="289">
        <v>1.36</v>
      </c>
      <c r="M26" s="35"/>
      <c r="N26" s="35"/>
      <c r="O26" s="35"/>
      <c r="P26" s="35"/>
      <c r="Q26" s="35"/>
      <c r="R26" s="35"/>
      <c r="U26" s="297">
        <v>24</v>
      </c>
      <c r="V26" s="302">
        <f t="shared" si="4"/>
        <v>639</v>
      </c>
      <c r="W26" s="305">
        <f t="shared" si="4"/>
        <v>837</v>
      </c>
    </row>
    <row r="27" spans="3:23" ht="15" customHeight="1" x14ac:dyDescent="0.4">
      <c r="C27" s="52" t="s">
        <v>153</v>
      </c>
      <c r="D27" s="275">
        <v>231</v>
      </c>
      <c r="E27" s="275">
        <v>463</v>
      </c>
      <c r="F27" s="279">
        <f t="shared" si="1"/>
        <v>-232</v>
      </c>
      <c r="G27" s="275">
        <v>803</v>
      </c>
      <c r="H27" s="275">
        <v>997</v>
      </c>
      <c r="I27" s="279">
        <f t="shared" si="2"/>
        <v>-194</v>
      </c>
      <c r="J27" s="279">
        <f t="shared" si="3"/>
        <v>-426</v>
      </c>
      <c r="K27" s="288">
        <v>1.33</v>
      </c>
      <c r="M27" s="35"/>
      <c r="N27" s="35"/>
      <c r="O27" s="35"/>
      <c r="P27" s="35"/>
      <c r="Q27" s="35"/>
      <c r="R27" s="35"/>
      <c r="U27" s="297">
        <v>25</v>
      </c>
      <c r="V27" s="302">
        <f t="shared" si="4"/>
        <v>688</v>
      </c>
      <c r="W27" s="305">
        <f t="shared" si="4"/>
        <v>901</v>
      </c>
    </row>
    <row r="28" spans="3:23" ht="15" customHeight="1" x14ac:dyDescent="0.4">
      <c r="C28" s="52" t="s">
        <v>151</v>
      </c>
      <c r="D28" s="275">
        <v>197</v>
      </c>
      <c r="E28" s="275">
        <v>381</v>
      </c>
      <c r="F28" s="279">
        <f t="shared" si="1"/>
        <v>-184</v>
      </c>
      <c r="G28" s="275">
        <v>686</v>
      </c>
      <c r="H28" s="275">
        <v>919</v>
      </c>
      <c r="I28" s="279">
        <f t="shared" si="2"/>
        <v>-233</v>
      </c>
      <c r="J28" s="279">
        <f t="shared" si="3"/>
        <v>-417</v>
      </c>
      <c r="K28" s="288">
        <v>1.19</v>
      </c>
      <c r="M28" s="35"/>
      <c r="N28" s="35"/>
      <c r="O28" s="35"/>
      <c r="P28" s="35"/>
      <c r="Q28" s="35"/>
      <c r="R28" s="35"/>
      <c r="U28" s="297">
        <v>26</v>
      </c>
      <c r="V28" s="302">
        <f t="shared" si="4"/>
        <v>711</v>
      </c>
      <c r="W28" s="305">
        <f t="shared" si="4"/>
        <v>828</v>
      </c>
    </row>
    <row r="29" spans="3:23" ht="15" customHeight="1" x14ac:dyDescent="0.4">
      <c r="C29" s="52" t="s">
        <v>135</v>
      </c>
      <c r="D29" s="275">
        <v>180</v>
      </c>
      <c r="E29" s="275">
        <v>452</v>
      </c>
      <c r="F29" s="279">
        <f t="shared" si="1"/>
        <v>-272</v>
      </c>
      <c r="G29" s="275">
        <v>809</v>
      </c>
      <c r="H29" s="275">
        <v>926</v>
      </c>
      <c r="I29" s="279">
        <f t="shared" si="2"/>
        <v>-117</v>
      </c>
      <c r="J29" s="279">
        <f t="shared" si="3"/>
        <v>-389</v>
      </c>
      <c r="K29" s="288">
        <v>1.0900000000000001</v>
      </c>
      <c r="M29" s="35"/>
      <c r="N29" s="35"/>
      <c r="O29" s="35"/>
      <c r="P29" s="35"/>
      <c r="Q29" s="35"/>
      <c r="R29" s="35"/>
      <c r="U29" s="297">
        <v>27</v>
      </c>
      <c r="V29" s="302">
        <v>671</v>
      </c>
      <c r="W29" s="305">
        <v>855</v>
      </c>
    </row>
    <row r="30" spans="3:23" ht="15" customHeight="1" x14ac:dyDescent="0.4">
      <c r="C30" s="52" t="s">
        <v>232</v>
      </c>
      <c r="D30" s="275">
        <v>178</v>
      </c>
      <c r="E30" s="275">
        <v>468</v>
      </c>
      <c r="F30" s="279">
        <f t="shared" si="1"/>
        <v>-290</v>
      </c>
      <c r="G30" s="275">
        <v>755</v>
      </c>
      <c r="H30" s="275">
        <v>918</v>
      </c>
      <c r="I30" s="279">
        <f t="shared" si="2"/>
        <v>-163</v>
      </c>
      <c r="J30" s="279">
        <f t="shared" si="3"/>
        <v>-453</v>
      </c>
      <c r="K30" s="288">
        <v>1.19</v>
      </c>
      <c r="M30" s="35"/>
      <c r="N30" s="35"/>
      <c r="O30" s="35"/>
      <c r="P30" s="35"/>
      <c r="Q30" s="35"/>
      <c r="R30" s="35"/>
      <c r="U30" s="297">
        <v>28</v>
      </c>
      <c r="V30" s="302">
        <v>715</v>
      </c>
      <c r="W30" s="305">
        <v>799</v>
      </c>
    </row>
    <row r="31" spans="3:23" ht="15" customHeight="1" x14ac:dyDescent="0.4">
      <c r="C31" s="17" t="s">
        <v>218</v>
      </c>
      <c r="D31" s="276">
        <v>199</v>
      </c>
      <c r="E31" s="276">
        <v>459</v>
      </c>
      <c r="F31" s="278">
        <f t="shared" si="1"/>
        <v>-260</v>
      </c>
      <c r="G31" s="276">
        <v>705</v>
      </c>
      <c r="H31" s="276">
        <v>876</v>
      </c>
      <c r="I31" s="278">
        <f t="shared" si="2"/>
        <v>-171</v>
      </c>
      <c r="J31" s="278">
        <f t="shared" si="3"/>
        <v>-431</v>
      </c>
      <c r="K31" s="289">
        <v>1.27</v>
      </c>
      <c r="M31" s="35"/>
      <c r="N31" s="35"/>
      <c r="O31" s="35"/>
      <c r="P31" s="35"/>
      <c r="Q31" s="35"/>
      <c r="R31" s="35"/>
      <c r="U31" s="297">
        <v>29</v>
      </c>
      <c r="V31" s="302">
        <v>671</v>
      </c>
      <c r="W31" s="305">
        <v>869</v>
      </c>
    </row>
    <row r="32" spans="3:23" ht="15" customHeight="1" x14ac:dyDescent="0.4">
      <c r="C32" s="52" t="s">
        <v>148</v>
      </c>
      <c r="D32" s="275">
        <v>175</v>
      </c>
      <c r="E32" s="275">
        <v>499</v>
      </c>
      <c r="F32" s="280">
        <f t="shared" si="1"/>
        <v>-324</v>
      </c>
      <c r="G32" s="275">
        <v>736</v>
      </c>
      <c r="H32" s="283">
        <v>871</v>
      </c>
      <c r="I32" s="279">
        <f t="shared" si="2"/>
        <v>-135</v>
      </c>
      <c r="J32" s="280">
        <f t="shared" si="3"/>
        <v>-459</v>
      </c>
      <c r="K32" s="288">
        <v>1.1499999999999999</v>
      </c>
      <c r="L32" s="290"/>
      <c r="M32" s="35"/>
      <c r="N32" s="35"/>
      <c r="O32" s="35"/>
      <c r="P32" s="35"/>
      <c r="Q32" s="35"/>
      <c r="R32" s="35"/>
      <c r="U32" s="297">
        <v>30</v>
      </c>
      <c r="V32" s="302">
        <v>689</v>
      </c>
      <c r="W32" s="305">
        <v>806</v>
      </c>
    </row>
    <row r="33" spans="3:23" ht="15" customHeight="1" x14ac:dyDescent="0.4">
      <c r="C33" s="52" t="s">
        <v>147</v>
      </c>
      <c r="D33" s="275">
        <v>191</v>
      </c>
      <c r="E33" s="275">
        <v>481</v>
      </c>
      <c r="F33" s="280">
        <f t="shared" si="1"/>
        <v>-290</v>
      </c>
      <c r="G33" s="275">
        <v>639</v>
      </c>
      <c r="H33" s="283">
        <v>837</v>
      </c>
      <c r="I33" s="279">
        <f t="shared" si="2"/>
        <v>-198</v>
      </c>
      <c r="J33" s="280">
        <f t="shared" si="3"/>
        <v>-488</v>
      </c>
      <c r="K33" s="288">
        <v>1.29</v>
      </c>
      <c r="M33" s="35"/>
      <c r="N33" s="35"/>
      <c r="O33" s="35"/>
      <c r="P33" s="35"/>
      <c r="Q33" s="35"/>
      <c r="R33" s="35"/>
      <c r="U33" s="297" t="s">
        <v>554</v>
      </c>
      <c r="V33" s="302">
        <v>749</v>
      </c>
      <c r="W33" s="305">
        <v>808</v>
      </c>
    </row>
    <row r="34" spans="3:23" ht="15" customHeight="1" x14ac:dyDescent="0.4">
      <c r="C34" s="52" t="s">
        <v>143</v>
      </c>
      <c r="D34" s="275">
        <v>198</v>
      </c>
      <c r="E34" s="275">
        <v>455</v>
      </c>
      <c r="F34" s="279">
        <f t="shared" si="1"/>
        <v>-257</v>
      </c>
      <c r="G34" s="275">
        <v>688</v>
      </c>
      <c r="H34" s="275">
        <v>901</v>
      </c>
      <c r="I34" s="279">
        <f t="shared" si="2"/>
        <v>-213</v>
      </c>
      <c r="J34" s="279">
        <f t="shared" si="3"/>
        <v>-470</v>
      </c>
      <c r="K34" s="288">
        <v>1.39</v>
      </c>
      <c r="U34" s="297">
        <v>2</v>
      </c>
      <c r="V34" s="302">
        <v>655</v>
      </c>
      <c r="W34" s="305">
        <v>772</v>
      </c>
    </row>
    <row r="35" spans="3:23" ht="15" customHeight="1" x14ac:dyDescent="0.4">
      <c r="C35" s="52" t="s">
        <v>89</v>
      </c>
      <c r="D35" s="275">
        <v>169</v>
      </c>
      <c r="E35" s="275">
        <v>509</v>
      </c>
      <c r="F35" s="279">
        <f t="shared" si="1"/>
        <v>-340</v>
      </c>
      <c r="G35" s="275">
        <v>711</v>
      </c>
      <c r="H35" s="275">
        <v>828</v>
      </c>
      <c r="I35" s="279">
        <f t="shared" si="2"/>
        <v>-117</v>
      </c>
      <c r="J35" s="279">
        <f t="shared" si="3"/>
        <v>-457</v>
      </c>
      <c r="K35" s="288">
        <v>1.23</v>
      </c>
      <c r="U35" s="298">
        <v>3</v>
      </c>
      <c r="V35" s="303">
        <v>671</v>
      </c>
      <c r="W35" s="306">
        <v>799</v>
      </c>
    </row>
    <row r="36" spans="3:23" ht="15" customHeight="1" x14ac:dyDescent="0.4">
      <c r="C36" s="17" t="s">
        <v>141</v>
      </c>
      <c r="D36" s="276">
        <v>155</v>
      </c>
      <c r="E36" s="276">
        <v>427</v>
      </c>
      <c r="F36" s="278">
        <f t="shared" si="1"/>
        <v>-272</v>
      </c>
      <c r="G36" s="276">
        <v>671</v>
      </c>
      <c r="H36" s="276">
        <v>855</v>
      </c>
      <c r="I36" s="278">
        <f t="shared" si="2"/>
        <v>-184</v>
      </c>
      <c r="J36" s="278">
        <f t="shared" si="3"/>
        <v>-456</v>
      </c>
      <c r="K36" s="289">
        <v>1.18</v>
      </c>
    </row>
    <row r="37" spans="3:23" ht="15" customHeight="1" x14ac:dyDescent="0.4">
      <c r="C37" s="52" t="s">
        <v>139</v>
      </c>
      <c r="D37" s="275">
        <v>138</v>
      </c>
      <c r="E37" s="275">
        <v>506</v>
      </c>
      <c r="F37" s="279">
        <f t="shared" si="1"/>
        <v>-368</v>
      </c>
      <c r="G37" s="275">
        <v>715</v>
      </c>
      <c r="H37" s="275">
        <v>799</v>
      </c>
      <c r="I37" s="279">
        <f t="shared" si="2"/>
        <v>-84</v>
      </c>
      <c r="J37" s="279">
        <f t="shared" si="3"/>
        <v>-452</v>
      </c>
      <c r="K37" s="288">
        <v>1.06</v>
      </c>
    </row>
    <row r="38" spans="3:23" ht="15" customHeight="1" x14ac:dyDescent="0.4">
      <c r="C38" s="52" t="s">
        <v>137</v>
      </c>
      <c r="D38" s="275">
        <v>149</v>
      </c>
      <c r="E38" s="275">
        <v>446</v>
      </c>
      <c r="F38" s="279">
        <f t="shared" si="1"/>
        <v>-297</v>
      </c>
      <c r="G38" s="275">
        <v>671</v>
      </c>
      <c r="H38" s="275">
        <v>869</v>
      </c>
      <c r="I38" s="279">
        <f t="shared" si="2"/>
        <v>-198</v>
      </c>
      <c r="J38" s="279">
        <f t="shared" si="3"/>
        <v>-495</v>
      </c>
      <c r="K38" s="288">
        <v>1.21</v>
      </c>
    </row>
    <row r="39" spans="3:23" ht="15" customHeight="1" x14ac:dyDescent="0.4">
      <c r="C39" s="52" t="s">
        <v>134</v>
      </c>
      <c r="D39" s="275">
        <v>147</v>
      </c>
      <c r="E39" s="275">
        <v>462</v>
      </c>
      <c r="F39" s="279">
        <f t="shared" si="1"/>
        <v>-315</v>
      </c>
      <c r="G39" s="275">
        <v>689</v>
      </c>
      <c r="H39" s="275">
        <v>806</v>
      </c>
      <c r="I39" s="279">
        <f t="shared" si="2"/>
        <v>-117</v>
      </c>
      <c r="J39" s="279">
        <f t="shared" si="3"/>
        <v>-432</v>
      </c>
      <c r="K39" s="288">
        <v>1.26</v>
      </c>
    </row>
    <row r="40" spans="3:23" ht="15" customHeight="1" x14ac:dyDescent="0.4">
      <c r="C40" s="52" t="s">
        <v>279</v>
      </c>
      <c r="D40" s="275">
        <v>126</v>
      </c>
      <c r="E40" s="275">
        <v>509</v>
      </c>
      <c r="F40" s="279">
        <f t="shared" si="1"/>
        <v>-383</v>
      </c>
      <c r="G40" s="275">
        <v>749</v>
      </c>
      <c r="H40" s="275">
        <v>808</v>
      </c>
      <c r="I40" s="279">
        <f t="shared" si="2"/>
        <v>-59</v>
      </c>
      <c r="J40" s="279">
        <f t="shared" si="3"/>
        <v>-442</v>
      </c>
      <c r="K40" s="288">
        <v>1.1100000000000001</v>
      </c>
    </row>
    <row r="41" spans="3:23" ht="15" customHeight="1" x14ac:dyDescent="0.4">
      <c r="C41" s="17" t="s">
        <v>399</v>
      </c>
      <c r="D41" s="276">
        <v>129</v>
      </c>
      <c r="E41" s="276">
        <v>463</v>
      </c>
      <c r="F41" s="278">
        <f t="shared" si="1"/>
        <v>-334</v>
      </c>
      <c r="G41" s="276">
        <v>655</v>
      </c>
      <c r="H41" s="276">
        <v>772</v>
      </c>
      <c r="I41" s="278">
        <f t="shared" si="2"/>
        <v>-117</v>
      </c>
      <c r="J41" s="278">
        <f t="shared" si="3"/>
        <v>-451</v>
      </c>
      <c r="K41" s="289">
        <v>1.2</v>
      </c>
    </row>
    <row r="42" spans="3:23" ht="15" customHeight="1" x14ac:dyDescent="0.4">
      <c r="C42" s="19" t="s">
        <v>455</v>
      </c>
      <c r="D42" s="277">
        <v>122</v>
      </c>
      <c r="E42" s="277">
        <v>466</v>
      </c>
      <c r="F42" s="281">
        <f t="shared" si="1"/>
        <v>-344</v>
      </c>
      <c r="G42" s="277">
        <v>671</v>
      </c>
      <c r="H42" s="277">
        <v>799</v>
      </c>
      <c r="I42" s="281">
        <f t="shared" si="2"/>
        <v>-128</v>
      </c>
      <c r="J42" s="281">
        <f t="shared" si="3"/>
        <v>-472</v>
      </c>
      <c r="K42" s="377">
        <v>1.17</v>
      </c>
      <c r="U42" s="274"/>
      <c r="V42" s="274"/>
      <c r="W42" s="274"/>
    </row>
    <row r="43" spans="3:23" ht="15" customHeight="1" x14ac:dyDescent="0.4">
      <c r="C43" s="32"/>
      <c r="D43" s="32"/>
      <c r="E43" s="32"/>
      <c r="F43" s="32"/>
      <c r="G43" s="314" t="s">
        <v>553</v>
      </c>
      <c r="H43" s="314"/>
      <c r="I43" s="314"/>
      <c r="J43" s="314"/>
      <c r="K43" s="314"/>
      <c r="U43" s="274"/>
      <c r="V43" s="274"/>
      <c r="W43" s="274"/>
    </row>
    <row r="44" spans="3:23" ht="15" customHeight="1" x14ac:dyDescent="0.4">
      <c r="C44" s="274"/>
      <c r="D44" s="274"/>
      <c r="E44" s="274"/>
      <c r="F44" s="274"/>
      <c r="G44" s="274"/>
      <c r="H44" s="274"/>
      <c r="I44" s="274"/>
      <c r="J44" s="274"/>
      <c r="K44" s="274"/>
    </row>
    <row r="45" spans="3:23" ht="15" customHeight="1" x14ac:dyDescent="0.4">
      <c r="C45" s="12" t="s">
        <v>61</v>
      </c>
      <c r="D45" s="32"/>
      <c r="E45" s="32"/>
      <c r="F45" s="32"/>
      <c r="G45" s="32"/>
      <c r="H45" s="32"/>
      <c r="I45" s="32"/>
      <c r="J45" s="32"/>
      <c r="K45" s="32"/>
    </row>
  </sheetData>
  <mergeCells count="3">
    <mergeCell ref="G43:K43"/>
    <mergeCell ref="C4:C5"/>
    <mergeCell ref="J4:J5"/>
  </mergeCells>
  <phoneticPr fontId="3"/>
  <hyperlinks>
    <hyperlink ref="C4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headerFooter alignWithMargins="0"/>
  <colBreaks count="1" manualBreakCount="1">
    <brk id="12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'2-1'!Print_Area</vt:lpstr>
      <vt:lpstr>'2-10'!Print_Area</vt:lpstr>
      <vt:lpstr>'2-11'!Print_Area</vt:lpstr>
      <vt:lpstr>'2-12'!Print_Area</vt:lpstr>
      <vt:lpstr>'2-13'!Print_Area</vt:lpstr>
      <vt:lpstr>'2-14'!Print_Area</vt:lpstr>
      <vt:lpstr>'2-15'!Print_Area</vt:lpstr>
      <vt:lpstr>'2-16'!Print_Area</vt:lpstr>
      <vt:lpstr>'2-17'!Print_Area</vt:lpstr>
      <vt:lpstr>'2-18'!Print_Area</vt:lpstr>
      <vt:lpstr>'2-19'!Print_Area</vt:lpstr>
      <vt:lpstr>'2-2'!Print_Area</vt:lpstr>
      <vt:lpstr>'2-20'!Print_Area</vt:lpstr>
      <vt:lpstr>'2-21'!Print_Area</vt:lpstr>
      <vt:lpstr>'2-22'!Print_Area</vt:lpstr>
      <vt:lpstr>'2-23'!Print_Area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IT024</cp:lastModifiedBy>
  <cp:lastPrinted>2023-01-11T05:30:49Z</cp:lastPrinted>
  <dcterms:created xsi:type="dcterms:W3CDTF">2023-01-05T05:29:05Z</dcterms:created>
  <dcterms:modified xsi:type="dcterms:W3CDTF">2023-05-25T02:03:35Z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2023-05-15T07:47:14Z</vt:filetime>
  </property>
</Properties>
</file>